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J1237\Documents\Contenus site\Dossiers techniques\Dimensionnement ECS\"/>
    </mc:Choice>
  </mc:AlternateContent>
  <bookViews>
    <workbookView xWindow="0" yWindow="0" windowWidth="19200" windowHeight="6645"/>
  </bookViews>
  <sheets>
    <sheet name="Calculs" sheetId="1" r:id="rId1"/>
    <sheet name="Couples volume-puissance" sheetId="2" r:id="rId2"/>
  </sheets>
  <definedNames>
    <definedName name="_xlnm.Print_Area" localSheetId="0">Calculs!$A$1:$J$88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C3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30" i="1"/>
  <c r="A22" i="1"/>
  <c r="A23" i="1" s="1"/>
  <c r="E36" i="1" l="1"/>
  <c r="E40" i="1"/>
  <c r="E44" i="1"/>
  <c r="E48" i="1"/>
  <c r="E52" i="1"/>
  <c r="E56" i="1"/>
  <c r="E60" i="1"/>
  <c r="E64" i="1"/>
  <c r="E68" i="1"/>
  <c r="E72" i="1"/>
  <c r="E76" i="1"/>
  <c r="E80" i="1"/>
  <c r="E84" i="1"/>
  <c r="D31" i="1"/>
  <c r="D35" i="1"/>
  <c r="D39" i="1"/>
  <c r="D43" i="1"/>
  <c r="D47" i="1"/>
  <c r="D51" i="1"/>
  <c r="D55" i="1"/>
  <c r="D59" i="1"/>
  <c r="D63" i="1"/>
  <c r="D67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D32" i="1"/>
  <c r="D36" i="1"/>
  <c r="D40" i="1"/>
  <c r="D44" i="1"/>
  <c r="D48" i="1"/>
  <c r="D52" i="1"/>
  <c r="D56" i="1"/>
  <c r="D60" i="1"/>
  <c r="D64" i="1"/>
  <c r="E32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D33" i="1"/>
  <c r="D37" i="1"/>
  <c r="D41" i="1"/>
  <c r="D45" i="1"/>
  <c r="D49" i="1"/>
  <c r="D53" i="1"/>
  <c r="D57" i="1"/>
  <c r="D61" i="1"/>
  <c r="D65" i="1"/>
  <c r="D30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D34" i="1"/>
  <c r="D50" i="1"/>
  <c r="D66" i="1"/>
  <c r="D58" i="1"/>
  <c r="D62" i="1"/>
  <c r="D38" i="1"/>
  <c r="D54" i="1"/>
  <c r="D42" i="1"/>
  <c r="D46" i="1"/>
</calcChain>
</file>

<file path=xl/sharedStrings.xml><?xml version="1.0" encoding="utf-8"?>
<sst xmlns="http://schemas.openxmlformats.org/spreadsheetml/2006/main" count="32" uniqueCount="26">
  <si>
    <t>Echangeur + ballon + circulation permanente + bouclage en bas de ballon</t>
  </si>
  <si>
    <t>Echangeur + ballon + circulation permanente + bouclage entre 1/3 supérieur et milieu ballon</t>
  </si>
  <si>
    <t>Echangeur + ballon + circulation on/off + bouclage en bas de ballon</t>
  </si>
  <si>
    <t>Echangeur + ballon + circulation on/off + bouclage entre 1/3 supérieur et milieu ballon</t>
  </si>
  <si>
    <t>Nombre de logements standard</t>
  </si>
  <si>
    <t>Pboucle : pertes thermiques du bouclage en kW</t>
  </si>
  <si>
    <t>Qboucle : débit de bouclage en litres/h</t>
  </si>
  <si>
    <t>V1 : volume minimum pour autoriser l'arrêt du circulateur</t>
  </si>
  <si>
    <t>V10min : volume de pointe 10 minutes en litres</t>
  </si>
  <si>
    <t>Solution 1</t>
  </si>
  <si>
    <t>Solution 2</t>
  </si>
  <si>
    <t>Solution 3</t>
  </si>
  <si>
    <t>Solution 4</t>
  </si>
  <si>
    <t>Volume stockage ECS</t>
  </si>
  <si>
    <t>Systèmes avec échangeur externe et ballon de stockage ECS</t>
  </si>
  <si>
    <t>Solution 5</t>
  </si>
  <si>
    <t>Solution 6</t>
  </si>
  <si>
    <t>Ballon échangeur avec  haut de l'échangeur à 80% de la taille du ballon,  sonde de T à 60% de la hauteur de l'échangeur et bouclage arrivant au niveau du serpentin</t>
  </si>
  <si>
    <t>Ballon échangeur avec  haut de l'échangeur à xx% de la taille du ballon (compris entre 15% et 40%),  sonde de T à 60% de la hauteur de l'échangeur et bouclage arrivant au dessus du serpentin</t>
  </si>
  <si>
    <t>Pour ballon échangeur, position du haut de l'échangeur en fonction de la taille ballon de 15 à 40%</t>
  </si>
  <si>
    <t>Dimensionnement installations de production d'ECS</t>
  </si>
  <si>
    <t>mis à jour le 19/04/2019</t>
  </si>
  <si>
    <t>Hypothèses</t>
  </si>
  <si>
    <t>Résultats</t>
  </si>
  <si>
    <t>Données du graphique</t>
  </si>
  <si>
    <t>Configurations étudiées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</si>
</sst>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8" fillId="9" borderId="0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9" fontId="8" fillId="9" borderId="1" xfId="0" applyNumberFormat="1" applyFont="1" applyFill="1" applyBorder="1" applyAlignment="1">
      <alignment horizontal="center" vertical="center"/>
    </xf>
    <xf numFmtId="164" fontId="3" fillId="10" borderId="1" xfId="1" applyNumberFormat="1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5" fillId="9" borderId="0" xfId="0" applyFont="1" applyFill="1" applyAlignment="1">
      <alignment vertical="center"/>
    </xf>
    <xf numFmtId="0" fontId="0" fillId="9" borderId="0" xfId="0" applyFill="1" applyBorder="1" applyAlignment="1">
      <alignment horizontal="left" vertical="center"/>
    </xf>
    <xf numFmtId="0" fontId="0" fillId="9" borderId="0" xfId="0" applyFill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Couples Volume/Puissance en fonction des solutions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Calculs!$B$7</c:f>
              <c:strCache>
                <c:ptCount val="1"/>
                <c:pt idx="0">
                  <c:v>Echangeur + ballon + circulation permanente + bouclage en bas de ballon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Calculs!$A$27:$A$87</c:f>
              <c:numCache>
                <c:formatCode>General</c:formatCode>
                <c:ptCount val="6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</c:numCache>
            </c:numRef>
          </c:xVal>
          <c:yVal>
            <c:numRef>
              <c:f>Calculs!$B$27:$B$87</c:f>
              <c:numCache>
                <c:formatCode>0</c:formatCode>
                <c:ptCount val="61"/>
                <c:pt idx="3">
                  <c:v>64.281322971747329</c:v>
                </c:pt>
                <c:pt idx="4">
                  <c:v>59.582961934336062</c:v>
                </c:pt>
                <c:pt idx="5">
                  <c:v>56.263627093740133</c:v>
                </c:pt>
                <c:pt idx="6">
                  <c:v>53.745206916595293</c:v>
                </c:pt>
                <c:pt idx="7">
                  <c:v>51.742836603676274</c:v>
                </c:pt>
                <c:pt idx="8">
                  <c:v>50.097075807527865</c:v>
                </c:pt>
                <c:pt idx="9">
                  <c:v>48.710518988642967</c:v>
                </c:pt>
                <c:pt idx="10">
                  <c:v>47.519715618098587</c:v>
                </c:pt>
                <c:pt idx="11">
                  <c:v>46.481251039636547</c:v>
                </c:pt>
                <c:pt idx="12">
                  <c:v>45.564240736371005</c:v>
                </c:pt>
                <c:pt idx="13">
                  <c:v>44.746008393906365</c:v>
                </c:pt>
                <c:pt idx="14">
                  <c:v>44.009462512163296</c:v>
                </c:pt>
                <c:pt idx="15">
                  <c:v>43.341433477027266</c:v>
                </c:pt>
                <c:pt idx="16">
                  <c:v>42.731580478257115</c:v>
                </c:pt>
                <c:pt idx="17">
                  <c:v>42.171650471321442</c:v>
                </c:pt>
                <c:pt idx="18">
                  <c:v>41.654962264972539</c:v>
                </c:pt>
                <c:pt idx="19">
                  <c:v>41.176038930808247</c:v>
                </c:pt>
                <c:pt idx="20">
                  <c:v>40.730340511498511</c:v>
                </c:pt>
                <c:pt idx="21">
                  <c:v>40.314066127283795</c:v>
                </c:pt>
                <c:pt idx="22">
                  <c:v>39.924005088531658</c:v>
                </c:pt>
                <c:pt idx="23">
                  <c:v>39.557423250379713</c:v>
                </c:pt>
                <c:pt idx="24">
                  <c:v>39.211975129990705</c:v>
                </c:pt>
                <c:pt idx="25">
                  <c:v>38.88563513796467</c:v>
                </c:pt>
                <c:pt idx="26">
                  <c:v>38.576643183547716</c:v>
                </c:pt>
                <c:pt idx="27">
                  <c:v>38.283461222681325</c:v>
                </c:pt>
                <c:pt idx="28">
                  <c:v>38.00473823136403</c:v>
                </c:pt>
                <c:pt idx="29">
                  <c:v>37.739281733642748</c:v>
                </c:pt>
                <c:pt idx="30">
                  <c:v>37.486034477983935</c:v>
                </c:pt>
                <c:pt idx="31">
                  <c:v>37.244055193511514</c:v>
                </c:pt>
                <c:pt idx="32">
                  <c:v>37.012502606112854</c:v>
                </c:pt>
                <c:pt idx="33">
                  <c:v>36.790622079287111</c:v>
                </c:pt>
                <c:pt idx="34">
                  <c:v>36.577734383548176</c:v>
                </c:pt>
                <c:pt idx="35">
                  <c:v>36.373226203605924</c:v>
                </c:pt>
                <c:pt idx="36">
                  <c:v>36.176542073238153</c:v>
                </c:pt>
                <c:pt idx="37">
                  <c:v>35.9871774900476</c:v>
                </c:pt>
                <c:pt idx="38">
                  <c:v>35.804673010747855</c:v>
                </c:pt>
                <c:pt idx="39">
                  <c:v>35.628609165591598</c:v>
                </c:pt>
                <c:pt idx="40">
                  <c:v>35.458602060516682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B9-441B-8943-2D5079DFDC65}"/>
            </c:ext>
          </c:extLst>
        </c:ser>
        <c:ser>
          <c:idx val="1"/>
          <c:order val="1"/>
          <c:tx>
            <c:strRef>
              <c:f>Calculs!$B$8</c:f>
              <c:strCache>
                <c:ptCount val="1"/>
                <c:pt idx="0">
                  <c:v>Echangeur + ballon + circulation permanente + bouclage entre 1/3 supérieur et milieu ballon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Calculs!$A$27:$A$87</c:f>
              <c:numCache>
                <c:formatCode>General</c:formatCode>
                <c:ptCount val="6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</c:numCache>
            </c:numRef>
          </c:xVal>
          <c:yVal>
            <c:numRef>
              <c:f>Calculs!$C$27:$C$87</c:f>
              <c:numCache>
                <c:formatCode>0</c:formatCode>
                <c:ptCount val="61"/>
                <c:pt idx="5">
                  <c:v>47.184954483125622</c:v>
                </c:pt>
                <c:pt idx="6">
                  <c:v>45.221689400535269</c:v>
                </c:pt>
                <c:pt idx="7">
                  <c:v>43.718395759440483</c:v>
                </c:pt>
                <c:pt idx="8">
                  <c:v>42.528243889429248</c:v>
                </c:pt>
                <c:pt idx="9">
                  <c:v>41.562414584008458</c:v>
                </c:pt>
                <c:pt idx="10">
                  <c:v>40.763601632894328</c:v>
                </c:pt>
                <c:pt idx="11">
                  <c:v>40.092958374827262</c:v>
                </c:pt>
                <c:pt idx="12">
                  <c:v>39.523100798972258</c:v>
                </c:pt>
                <c:pt idx="13">
                  <c:v>39.034101943554106</c:v>
                </c:pt>
                <c:pt idx="14">
                  <c:v>38.611074252123878</c:v>
                </c:pt>
                <c:pt idx="15">
                  <c:v>38.242645530190039</c:v>
                </c:pt>
                <c:pt idx="16">
                  <c:v>37.919962584430465</c:v>
                </c:pt>
                <c:pt idx="17">
                  <c:v>37.636019353754833</c:v>
                </c:pt>
                <c:pt idx="18">
                  <c:v>37.385191606765673</c:v>
                </c:pt>
                <c:pt idx="19">
                  <c:v>37.162907126701491</c:v>
                </c:pt>
                <c:pt idx="20">
                  <c:v>36.965407113419694</c:v>
                </c:pt>
                <c:pt idx="21">
                  <c:v>36.789570426206538</c:v>
                </c:pt>
                <c:pt idx="22">
                  <c:v>36.632782011931582</c:v>
                </c:pt>
                <c:pt idx="23">
                  <c:v>36.492832973902225</c:v>
                </c:pt>
                <c:pt idx="24">
                  <c:v>36.367843673656893</c:v>
                </c:pt>
                <c:pt idx="25">
                  <c:v>36.25620385069962</c:v>
                </c:pt>
                <c:pt idx="26">
                  <c:v>36.15652548700055</c:v>
                </c:pt>
                <c:pt idx="27">
                  <c:v>36.067605334536459</c:v>
                </c:pt>
                <c:pt idx="28">
                  <c:v>35.988394852637917</c:v>
                </c:pt>
                <c:pt idx="29">
                  <c:v>35.917975886751712</c:v>
                </c:pt>
                <c:pt idx="30">
                  <c:v>35.855540838826307</c:v>
                </c:pt>
                <c:pt idx="31">
                  <c:v>35.800376382987324</c:v>
                </c:pt>
                <c:pt idx="32">
                  <c:v>35.751850002772926</c:v>
                </c:pt>
                <c:pt idx="33">
                  <c:v>35.70939879128963</c:v>
                </c:pt>
                <c:pt idx="34">
                  <c:v>35.672520079341204</c:v>
                </c:pt>
                <c:pt idx="35">
                  <c:v>35.640763550145124</c:v>
                </c:pt>
                <c:pt idx="36">
                  <c:v>35.613724570653616</c:v>
                </c:pt>
                <c:pt idx="37">
                  <c:v>35.591038524445935</c:v>
                </c:pt>
                <c:pt idx="38">
                  <c:v>35.572375973777312</c:v>
                </c:pt>
                <c:pt idx="39">
                  <c:v>35.557438511671293</c:v>
                </c:pt>
                <c:pt idx="40">
                  <c:v>35.545955191143143</c:v>
                </c:pt>
                <c:pt idx="41">
                  <c:v>35.537679439393756</c:v>
                </c:pt>
                <c:pt idx="42">
                  <c:v>35.53238638135015</c:v>
                </c:pt>
                <c:pt idx="43">
                  <c:v>35.52987051018583</c:v>
                </c:pt>
                <c:pt idx="44">
                  <c:v>35.529943653140251</c:v>
                </c:pt>
                <c:pt idx="45">
                  <c:v>35.532433189617393</c:v>
                </c:pt>
                <c:pt idx="46">
                  <c:v>35.537180485596849</c:v>
                </c:pt>
                <c:pt idx="47">
                  <c:v>35.544039514164183</c:v>
                </c:pt>
                <c:pt idx="48">
                  <c:v>35.552875636713622</c:v>
                </c:pt>
                <c:pt idx="49">
                  <c:v>35.563564523295796</c:v>
                </c:pt>
                <c:pt idx="50">
                  <c:v>35.57599119383363</c:v>
                </c:pt>
                <c:pt idx="51">
                  <c:v>35.590049164635332</c:v>
                </c:pt>
                <c:pt idx="52">
                  <c:v>35.605639686895422</c:v>
                </c:pt>
                <c:pt idx="53">
                  <c:v>35.622671065771627</c:v>
                </c:pt>
                <c:pt idx="54">
                  <c:v>35.641058050222682</c:v>
                </c:pt>
                <c:pt idx="55">
                  <c:v>35.660721285140724</c:v>
                </c:pt>
                <c:pt idx="56">
                  <c:v>35.681586818455436</c:v>
                </c:pt>
                <c:pt idx="57">
                  <c:v>35.703585656858195</c:v>
                </c:pt>
                <c:pt idx="58">
                  <c:v>35.726653364623402</c:v>
                </c:pt>
                <c:pt idx="59">
                  <c:v>35.750729700712142</c:v>
                </c:pt>
                <c:pt idx="60">
                  <c:v>35.775758289950979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B9-441B-8943-2D5079DFDC65}"/>
            </c:ext>
          </c:extLst>
        </c:ser>
        <c:ser>
          <c:idx val="2"/>
          <c:order val="2"/>
          <c:tx>
            <c:strRef>
              <c:f>Calculs!$B$9</c:f>
              <c:strCache>
                <c:ptCount val="1"/>
                <c:pt idx="0">
                  <c:v>Echangeur + ballon + circulation on/off + bouclage en bas de ballon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Calculs!$A$27:$A$87</c:f>
              <c:numCache>
                <c:formatCode>General</c:formatCode>
                <c:ptCount val="6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</c:numCache>
            </c:numRef>
          </c:xVal>
          <c:yVal>
            <c:numRef>
              <c:f>Calculs!$D$27:$D$67</c:f>
              <c:numCache>
                <c:formatCode>0</c:formatCode>
                <c:ptCount val="41"/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49.2691758159866</c:v>
                </c:pt>
                <c:pt idx="11">
                  <c:v>48.111814460469759</c:v>
                </c:pt>
                <c:pt idx="12">
                  <c:v>47.091675623172776</c:v>
                </c:pt>
                <c:pt idx="13">
                  <c:v>46.182943488810729</c:v>
                </c:pt>
                <c:pt idx="14">
                  <c:v>45.366193131490022</c:v>
                </c:pt>
                <c:pt idx="15">
                  <c:v>44.626480237765321</c:v>
                </c:pt>
                <c:pt idx="16">
                  <c:v>43.952087425990783</c:v>
                </c:pt>
                <c:pt idx="17">
                  <c:v>43.333675578035951</c:v>
                </c:pt>
                <c:pt idx="18">
                  <c:v>42.763693799747443</c:v>
                </c:pt>
                <c:pt idx="19">
                  <c:v>42.23595955020096</c:v>
                </c:pt>
                <c:pt idx="20">
                  <c:v>41.745353699833124</c:v>
                </c:pt>
                <c:pt idx="21">
                  <c:v>41.287595016770794</c:v>
                </c:pt>
                <c:pt idx="22">
                  <c:v>40.85907068004822</c:v>
                </c:pt>
                <c:pt idx="23">
                  <c:v>40.456707041774266</c:v>
                </c:pt>
                <c:pt idx="24">
                  <c:v>40.077869782843841</c:v>
                </c:pt>
                <c:pt idx="25">
                  <c:v>39.720285856130097</c:v>
                </c:pt>
                <c:pt idx="26">
                  <c:v>39.381981799044425</c:v>
                </c:pt>
                <c:pt idx="27">
                  <c:v>39.061234497437816</c:v>
                </c:pt>
                <c:pt idx="28">
                  <c:v>38.756531528352312</c:v>
                </c:pt>
                <c:pt idx="29">
                  <c:v>38.466538948912515</c:v>
                </c:pt>
                <c:pt idx="30">
                  <c:v>38.190074929383371</c:v>
                </c:pt>
                <c:pt idx="31">
                  <c:v>37.926088014076846</c:v>
                </c:pt>
                <c:pt idx="32">
                  <c:v>37.673639077355226</c:v>
                </c:pt>
                <c:pt idx="33">
                  <c:v>37.431886252776437</c:v>
                </c:pt>
                <c:pt idx="34">
                  <c:v>37.200072271738676</c:v>
                </c:pt>
                <c:pt idx="35">
                  <c:v>36.977513768012727</c:v>
                </c:pt>
                <c:pt idx="36">
                  <c:v>36.763592196370752</c:v>
                </c:pt>
                <c:pt idx="37">
                  <c:v>36.557746084349617</c:v>
                </c:pt>
                <c:pt idx="38">
                  <c:v>36.359464391253987</c:v>
                </c:pt>
                <c:pt idx="39">
                  <c:v>36.168280791632803</c:v>
                </c:pt>
                <c:pt idx="40">
                  <c:v>35.983768734477913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B9-441B-8943-2D5079DFDC65}"/>
            </c:ext>
          </c:extLst>
        </c:ser>
        <c:ser>
          <c:idx val="3"/>
          <c:order val="3"/>
          <c:tx>
            <c:strRef>
              <c:f>Calculs!$B$10</c:f>
              <c:strCache>
                <c:ptCount val="1"/>
                <c:pt idx="0">
                  <c:v>Echangeur + ballon + circulation on/off + bouclage entre 1/3 supérieur et milieu ballon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Calculs!$A$27:$A$87</c:f>
              <c:numCache>
                <c:formatCode>General</c:formatCode>
                <c:ptCount val="6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</c:numCache>
            </c:numRef>
          </c:xVal>
          <c:yVal>
            <c:numRef>
              <c:f>Calculs!$E$27:$E$87</c:f>
              <c:numCache>
                <c:formatCode>0</c:formatCode>
                <c:ptCount val="61"/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41.947187411245139</c:v>
                </c:pt>
                <c:pt idx="11">
                  <c:v>41.157024025170713</c:v>
                </c:pt>
                <c:pt idx="12">
                  <c:v>40.484081701290435</c:v>
                </c:pt>
                <c:pt idx="13">
                  <c:v>39.905174866946084</c:v>
                </c:pt>
                <c:pt idx="14">
                  <c:v>39.402990616572211</c:v>
                </c:pt>
                <c:pt idx="15">
                  <c:v>38.964309766774541</c:v>
                </c:pt>
                <c:pt idx="16">
                  <c:v>38.578844781591251</c:v>
                </c:pt>
                <c:pt idx="17">
                  <c:v>38.238456711018856</c:v>
                </c:pt>
                <c:pt idx="18">
                  <c:v>37.936613220127207</c:v>
                </c:pt>
                <c:pt idx="19">
                  <c:v>37.668004642566778</c:v>
                </c:pt>
                <c:pt idx="20">
                  <c:v>37.428266358978973</c:v>
                </c:pt>
                <c:pt idx="21">
                  <c:v>37.213774383795794</c:v>
                </c:pt>
                <c:pt idx="22">
                  <c:v>37.021492401389622</c:v>
                </c:pt>
                <c:pt idx="23">
                  <c:v>36.848855627886977</c:v>
                </c:pt>
                <c:pt idx="24">
                  <c:v>36.693681469273599</c:v>
                </c:pt>
                <c:pt idx="25">
                  <c:v>36.554099970573375</c:v>
                </c:pt>
                <c:pt idx="26">
                  <c:v>36.428499081531825</c:v>
                </c:pt>
                <c:pt idx="27">
                  <c:v>36.315481152628649</c:v>
                </c:pt>
                <c:pt idx="28">
                  <c:v>36.213828040282692</c:v>
                </c:pt>
                <c:pt idx="29">
                  <c:v>36.122472881082579</c:v>
                </c:pt>
                <c:pt idx="30">
                  <c:v>36.040477082103237</c:v>
                </c:pt>
                <c:pt idx="31">
                  <c:v>35.967011427461074</c:v>
                </c:pt>
                <c:pt idx="32">
                  <c:v>35.901340460191619</c:v>
                </c:pt>
                <c:pt idx="33">
                  <c:v>35.842809490510128</c:v>
                </c:pt>
                <c:pt idx="34">
                  <c:v>35.790833725313341</c:v>
                </c:pt>
                <c:pt idx="35">
                  <c:v>35.744889122522487</c:v>
                </c:pt>
                <c:pt idx="36">
                  <c:v>35.704504656835866</c:v>
                </c:pt>
                <c:pt idx="37">
                  <c:v>35.669255747294798</c:v>
                </c:pt>
                <c:pt idx="38">
                  <c:v>35.638758646568093</c:v>
                </c:pt>
                <c:pt idx="39">
                  <c:v>35.612665630530877</c:v>
                </c:pt>
                <c:pt idx="40">
                  <c:v>35.590660857134893</c:v>
                </c:pt>
                <c:pt idx="41">
                  <c:v>35.572456787656094</c:v>
                </c:pt>
                <c:pt idx="42">
                  <c:v>35.557791082600041</c:v>
                </c:pt>
                <c:pt idx="43">
                  <c:v>35.546423899929721</c:v>
                </c:pt>
                <c:pt idx="44">
                  <c:v>35.538135535680532</c:v>
                </c:pt>
                <c:pt idx="45">
                  <c:v>35.532724357074635</c:v>
                </c:pt>
                <c:pt idx="46">
                  <c:v>35.530004986430157</c:v>
                </c:pt>
                <c:pt idx="47">
                  <c:v>35.52980670085666</c:v>
                </c:pt>
                <c:pt idx="48">
                  <c:v>35.531972018233716</c:v>
                </c:pt>
                <c:pt idx="49">
                  <c:v>35.536355444514946</c:v>
                </c:pt>
                <c:pt idx="50">
                  <c:v>35.542822361168902</c:v>
                </c:pt>
                <c:pt idx="51">
                  <c:v>35.551248034706248</c:v>
                </c:pt>
                <c:pt idx="52">
                  <c:v>35.561516732864618</c:v>
                </c:pt>
                <c:pt idx="53">
                  <c:v>35.573520934222458</c:v>
                </c:pt>
                <c:pt idx="54">
                  <c:v>35.587160619864214</c:v>
                </c:pt>
                <c:pt idx="55">
                  <c:v>35.602342637283272</c:v>
                </c:pt>
                <c:pt idx="56">
                  <c:v>35.618980128033897</c:v>
                </c:pt>
                <c:pt idx="57">
                  <c:v>35.636992011769692</c:v>
                </c:pt>
                <c:pt idx="58">
                  <c:v>35.656302520266465</c:v>
                </c:pt>
                <c:pt idx="59">
                  <c:v>35.676840775848333</c:v>
                </c:pt>
                <c:pt idx="60">
                  <c:v>35.698540409339834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B9-441B-8943-2D5079DFDC65}"/>
            </c:ext>
          </c:extLst>
        </c:ser>
        <c:ser>
          <c:idx val="4"/>
          <c:order val="4"/>
          <c:tx>
            <c:strRef>
              <c:f>Calculs!$B$11</c:f>
              <c:strCache>
                <c:ptCount val="1"/>
                <c:pt idx="0">
                  <c:v>Ballon échangeur avec  haut de l'échangeur à 80% de la taille du ballon,  sonde de T à 60% de la hauteur de l'échangeur et bouclage arrivant au niveau du serpentin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Calculs!$A$27:$A$87</c:f>
              <c:numCache>
                <c:formatCode>General</c:formatCode>
                <c:ptCount val="6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</c:numCache>
            </c:numRef>
          </c:xVal>
          <c:yVal>
            <c:numRef>
              <c:f>Calculs!$F$27:$F$87</c:f>
              <c:numCache>
                <c:formatCode>General</c:formatCode>
                <c:ptCount val="61"/>
                <c:pt idx="3" formatCode="0">
                  <c:v>80.088473255246342</c:v>
                </c:pt>
                <c:pt idx="4" formatCode="0">
                  <c:v>71.074437280412425</c:v>
                </c:pt>
                <c:pt idx="5" formatCode="0">
                  <c:v>64.891288266393872</c:v>
                </c:pt>
                <c:pt idx="6" formatCode="0">
                  <c:v>60.308471500087123</c:v>
                </c:pt>
                <c:pt idx="7" formatCode="0">
                  <c:v>56.734676194763395</c:v>
                </c:pt>
                <c:pt idx="8" formatCode="0">
                  <c:v>53.845609404128851</c:v>
                </c:pt>
                <c:pt idx="9" formatCode="0">
                  <c:v>51.446523635348058</c:v>
                </c:pt>
                <c:pt idx="10" formatCode="0">
                  <c:v>49.412429915170961</c:v>
                </c:pt>
                <c:pt idx="11" formatCode="0">
                  <c:v>47.65892127559755</c:v>
                </c:pt>
                <c:pt idx="12" formatCode="0">
                  <c:v>46.126652838800723</c:v>
                </c:pt>
                <c:pt idx="13" formatCode="0">
                  <c:v>44.772512823142037</c:v>
                </c:pt>
                <c:pt idx="14" formatCode="0">
                  <c:v>43.56432157209909</c:v>
                </c:pt>
                <c:pt idx="15" formatCode="0">
                  <c:v>42.47750455913858</c:v>
                </c:pt>
                <c:pt idx="16" formatCode="0">
                  <c:v>41.492925328949752</c:v>
                </c:pt>
                <c:pt idx="17" formatCode="0">
                  <c:v>40.595428709188766</c:v>
                </c:pt>
                <c:pt idx="18" formatCode="0">
                  <c:v>39.772834514658108</c:v>
                </c:pt>
                <c:pt idx="19" formatCode="0">
                  <c:v>39.015225793941248</c:v>
                </c:pt>
                <c:pt idx="20" formatCode="0">
                  <c:v>38.314434832156095</c:v>
                </c:pt>
                <c:pt idx="21" formatCode="0">
                  <c:v>37.66366506706445</c:v>
                </c:pt>
                <c:pt idx="22" formatCode="0">
                  <c:v>37.057208374077426</c:v>
                </c:pt>
                <c:pt idx="23" formatCode="0">
                  <c:v>36.490230523724165</c:v>
                </c:pt>
                <c:pt idx="24" formatCode="0">
                  <c:v>35.958606190920506</c:v>
                </c:pt>
                <c:pt idx="25" formatCode="0">
                  <c:v>35.458790529254756</c:v>
                </c:pt>
                <c:pt idx="26" formatCode="0">
                  <c:v>34.987718099919505</c:v>
                </c:pt>
                <c:pt idx="27" formatCode="0">
                  <c:v>34.542722522896398</c:v>
                </c:pt>
                <c:pt idx="28" formatCode="0">
                  <c:v>34.121472007399575</c:v>
                </c:pt>
                <c:pt idx="29" formatCode="0">
                  <c:v>33.721917179692568</c:v>
                </c:pt>
                <c:pt idx="30" formatCode="0">
                  <c:v>33.342248527715796</c:v>
                </c:pt>
                <c:pt idx="31" formatCode="0">
                  <c:v>32.980861434517209</c:v>
                </c:pt>
                <c:pt idx="32" formatCode="0">
                  <c:v>32.636327250607451</c:v>
                </c:pt>
                <c:pt idx="33" formatCode="0">
                  <c:v>32.307369209594157</c:v>
                </c:pt>
                <c:pt idx="34" formatCode="0">
                  <c:v>31.99284225661609</c:v>
                </c:pt>
                <c:pt idx="35" formatCode="0">
                  <c:v>31.691716059511446</c:v>
                </c:pt>
                <c:pt idx="36" formatCode="0">
                  <c:v>31.403060625498803</c:v>
                </c:pt>
                <c:pt idx="37" formatCode="0">
                  <c:v>31.126034063703216</c:v>
                </c:pt>
                <c:pt idx="38" formatCode="0">
                  <c:v>30.85987212499154</c:v>
                </c:pt>
                <c:pt idx="39" formatCode="0">
                  <c:v>30.603879221757886</c:v>
                </c:pt>
                <c:pt idx="40" formatCode="0">
                  <c:v>30.357420686284613</c:v>
                </c:pt>
                <c:pt idx="41" formatCode="0">
                  <c:v>30.119916070632488</c:v>
                </c:pt>
                <c:pt idx="42" formatCode="0">
                  <c:v>29.89083332633302</c:v>
                </c:pt>
                <c:pt idx="43" formatCode="0">
                  <c:v>29.669683730466744</c:v>
                </c:pt>
                <c:pt idx="44" formatCode="0">
                  <c:v>29.456017447531458</c:v>
                </c:pt>
                <c:pt idx="45" formatCode="0">
                  <c:v>29.249419634998613</c:v>
                </c:pt>
                <c:pt idx="46" formatCode="0">
                  <c:v>29.049507015520067</c:v>
                </c:pt>
                <c:pt idx="47" formatCode="0">
                  <c:v>28.855924851079582</c:v>
                </c:pt>
                <c:pt idx="48" formatCode="0">
                  <c:v>28.668344264521725</c:v>
                </c:pt>
                <c:pt idx="49" formatCode="0">
                  <c:v>28.486459862268376</c:v>
                </c:pt>
                <c:pt idx="50" formatCode="0">
                  <c:v>28.309987618978667</c:v>
                </c:pt>
                <c:pt idx="51" formatCode="0">
                  <c:v>28.13866299069538</c:v>
                </c:pt>
                <c:pt idx="52" formatCode="0">
                  <c:v>27.972239227858235</c:v>
                </c:pt>
                <c:pt idx="53" formatCode="0">
                  <c:v>27.810485863623668</c:v>
                </c:pt>
                <c:pt idx="54" formatCode="0">
                  <c:v>27.65318735635017</c:v>
                </c:pt>
                <c:pt idx="55" formatCode="0">
                  <c:v>27.500141867997542</c:v>
                </c:pt>
                <c:pt idx="56" formatCode="0">
                  <c:v>27.351160162637164</c:v>
                </c:pt>
                <c:pt idx="57" formatCode="0">
                  <c:v>27.20606461135521</c:v>
                </c:pt>
                <c:pt idx="58" formatCode="0">
                  <c:v>27.064688291606917</c:v>
                </c:pt>
                <c:pt idx="59" formatCode="0">
                  <c:v>26.926874170601536</c:v>
                </c:pt>
                <c:pt idx="60" formatCode="0">
                  <c:v>26.792474363602309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B9-441B-8943-2D5079DFDC65}"/>
            </c:ext>
          </c:extLst>
        </c:ser>
        <c:ser>
          <c:idx val="5"/>
          <c:order val="5"/>
          <c:tx>
            <c:strRef>
              <c:f>Calculs!$B$12</c:f>
              <c:strCache>
                <c:ptCount val="1"/>
                <c:pt idx="0">
                  <c:v>Ballon échangeur avec  haut de l'échangeur à xx% de la taille du ballon (compris entre 15% et 40%),  sonde de T à 60% de la hauteur de l'échangeur et bouclage arrivant au dessus du serpentin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Calculs!$A$27:$A$87</c:f>
              <c:numCache>
                <c:formatCode>General</c:formatCode>
                <c:ptCount val="6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  <c:pt idx="51">
                  <c:v>5100</c:v>
                </c:pt>
                <c:pt idx="52">
                  <c:v>5200</c:v>
                </c:pt>
                <c:pt idx="53">
                  <c:v>5300</c:v>
                </c:pt>
                <c:pt idx="54">
                  <c:v>5400</c:v>
                </c:pt>
                <c:pt idx="55">
                  <c:v>5500</c:v>
                </c:pt>
                <c:pt idx="56">
                  <c:v>5600</c:v>
                </c:pt>
                <c:pt idx="57">
                  <c:v>5700</c:v>
                </c:pt>
                <c:pt idx="58">
                  <c:v>5800</c:v>
                </c:pt>
                <c:pt idx="59">
                  <c:v>5900</c:v>
                </c:pt>
                <c:pt idx="60">
                  <c:v>6000</c:v>
                </c:pt>
              </c:numCache>
            </c:numRef>
          </c:xVal>
          <c:yVal>
            <c:numRef>
              <c:f>Calculs!$G$27:$G$87</c:f>
              <c:numCache>
                <c:formatCode>General</c:formatCode>
                <c:ptCount val="61"/>
                <c:pt idx="3" formatCode="0">
                  <c:v>90.452785391263902</c:v>
                </c:pt>
                <c:pt idx="4" formatCode="0">
                  <c:v>80.979033581713452</c:v>
                </c:pt>
                <c:pt idx="5" formatCode="0">
                  <c:v>74.480543967979955</c:v>
                </c:pt>
                <c:pt idx="6" formatCode="0">
                  <c:v>69.664003546591559</c:v>
                </c:pt>
                <c:pt idx="7" formatCode="0">
                  <c:v>65.907944680696318</c:v>
                </c:pt>
                <c:pt idx="8" formatCode="0">
                  <c:v>62.871535483739422</c:v>
                </c:pt>
                <c:pt idx="9" formatCode="0">
                  <c:v>60.35009634075081</c:v>
                </c:pt>
                <c:pt idx="10" formatCode="0">
                  <c:v>58.212263840844685</c:v>
                </c:pt>
                <c:pt idx="11" formatCode="0">
                  <c:v>56.369326260653025</c:v>
                </c:pt>
                <c:pt idx="12" formatCode="0">
                  <c:v>54.758912133579557</c:v>
                </c:pt>
                <c:pt idx="13" formatCode="0">
                  <c:v>53.335710977122275</c:v>
                </c:pt>
                <c:pt idx="14" formatCode="0">
                  <c:v>52.065901972276137</c:v>
                </c:pt>
                <c:pt idx="15" formatCode="0">
                  <c:v>50.923657291654642</c:v>
                </c:pt>
                <c:pt idx="16" formatCode="0">
                  <c:v>49.888864520726187</c:v>
                </c:pt>
                <c:pt idx="17" formatCode="0">
                  <c:v>48.945595573357394</c:v>
                </c:pt>
                <c:pt idx="18" formatCode="0">
                  <c:v>48.081049074905671</c:v>
                </c:pt>
                <c:pt idx="19" formatCode="0">
                  <c:v>47.284802309432251</c:v>
                </c:pt>
                <c:pt idx="20" formatCode="0">
                  <c:v>46.54827100859606</c:v>
                </c:pt>
                <c:pt idx="21" formatCode="0">
                  <c:v>45.864311985484733</c:v>
                </c:pt>
                <c:pt idx="22" formatCode="0">
                  <c:v>45.226926001155377</c:v>
                </c:pt>
                <c:pt idx="23" formatCode="0">
                  <c:v>44.631032280434091</c:v>
                </c:pt>
                <c:pt idx="24" formatCode="0">
                  <c:v>44.07229510665745</c:v>
                </c:pt>
                <c:pt idx="25" formatCode="0">
                  <c:v>43.546988846246748</c:v>
                </c:pt>
                <c:pt idx="26" formatCode="0">
                  <c:v>43.051891723015402</c:v>
                </c:pt>
                <c:pt idx="27" formatCode="0">
                  <c:v>42.58420137156412</c:v>
                </c:pt>
                <c:pt idx="28" formatCode="0">
                  <c:v>42.141467079776959</c:v>
                </c:pt>
                <c:pt idx="29" formatCode="0">
                  <c:v>41.721534955856882</c:v>
                </c:pt>
                <c:pt idx="30" formatCode="0">
                  <c:v>41.322503202629299</c:v>
                </c:pt>
                <c:pt idx="31" formatCode="0">
                  <c:v>40.942685367677591</c:v>
                </c:pt>
                <c:pt idx="32" formatCode="0">
                  <c:v>40.580579940388425</c:v>
                </c:pt>
                <c:pt idx="33" formatCode="0">
                  <c:v>40.234845039283456</c:v>
                </c:pt>
                <c:pt idx="34" formatCode="0">
                  <c:v>39.904277211703508</c:v>
                </c:pt>
                <c:pt idx="35" formatCode="0">
                  <c:v>39.587793578546524</c:v>
                </c:pt>
                <c:pt idx="36" formatCode="0">
                  <c:v>39.284416717399239</c:v>
                </c:pt>
                <c:pt idx="37" formatCode="0">
                  <c:v>38.993261800952084</c:v>
                </c:pt>
                <c:pt idx="38" formatCode="0">
                  <c:v>38.713525603366108</c:v>
                </c:pt>
                <c:pt idx="39" formatCode="0">
                  <c:v>38.444477062067534</c:v>
                </c:pt>
                <c:pt idx="40" formatCode="0">
                  <c:v>38.185449141285126</c:v>
                </c:pt>
                <c:pt idx="41" formatCode="0">
                  <c:v>37.935831790234744</c:v>
                </c:pt>
                <c:pt idx="42" formatCode="0">
                  <c:v>37.695065825976002</c:v>
                </c:pt>
                <c:pt idx="43" formatCode="0">
                  <c:v>37.462637600720548</c:v>
                </c:pt>
                <c:pt idx="44" formatCode="0">
                  <c:v>37.238074337355563</c:v>
                </c:pt>
                <c:pt idx="45" formatCode="0">
                  <c:v>37.020940036383543</c:v>
                </c:pt>
                <c:pt idx="46" formatCode="0">
                  <c:v>36.810831873311585</c:v>
                </c:pt>
                <c:pt idx="47" formatCode="0">
                  <c:v>36.607377018484641</c:v>
                </c:pt>
                <c:pt idx="48" formatCode="0">
                  <c:v>36.410229822012333</c:v>
                </c:pt>
                <c:pt idx="49" formatCode="0">
                  <c:v>36.219069315244063</c:v>
                </c:pt>
                <c:pt idx="50" formatCode="0">
                  <c:v>36.033596987546574</c:v>
                </c:pt>
                <c:pt idx="51" formatCode="0">
                  <c:v>35.853534803220839</c:v>
                </c:pt>
                <c:pt idx="52" formatCode="0">
                  <c:v>35.678623428479</c:v>
                </c:pt>
                <c:pt idx="53" formatCode="0">
                  <c:v>35.508620642668475</c:v>
                </c:pt>
                <c:pt idx="54" formatCode="0">
                  <c:v>35.343299911524028</c:v>
                </c:pt>
                <c:pt idx="55" formatCode="0">
                  <c:v>35.182449103265412</c:v>
                </c:pt>
                <c:pt idx="56" formatCode="0">
                  <c:v>35.025869330931656</c:v>
                </c:pt>
                <c:pt idx="57" formatCode="0">
                  <c:v>34.873373906534326</c:v>
                </c:pt>
                <c:pt idx="58" formatCode="0">
                  <c:v>34.724787394478867</c:v>
                </c:pt>
                <c:pt idx="59" formatCode="0">
                  <c:v>34.579944753302215</c:v>
                </c:pt>
                <c:pt idx="60" formatCode="0">
                  <c:v>34.438690556146028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B9-441B-8943-2D5079DF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22112"/>
        <c:axId val="209524072"/>
      </c:scatterChart>
      <c:valAx>
        <c:axId val="20952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Volume du ballon ECS (litres)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24072"/>
        <c:crosses val="autoZero"/>
        <c:crossBetween val="midCat"/>
      </c:valAx>
      <c:valAx>
        <c:axId val="20952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Puissance échangeur externe  (kW)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2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D92BB1D-0341-4B36-AAD1-50986DBD94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tabSelected="1" view="pageBreakPreview" zoomScale="90" zoomScaleNormal="80" zoomScaleSheetLayoutView="90" workbookViewId="0">
      <selection activeCell="A2" sqref="A2:J2"/>
    </sheetView>
  </sheetViews>
  <sheetFormatPr baseColWidth="10" defaultRowHeight="15" x14ac:dyDescent="0.25"/>
  <cols>
    <col min="1" max="1" width="17.85546875" style="1" customWidth="1"/>
    <col min="2" max="16384" width="11.42578125" style="1"/>
  </cols>
  <sheetData>
    <row r="1" spans="1:11" ht="23.25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21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1" x14ac:dyDescent="0.25">
      <c r="A4" s="11" t="s">
        <v>21</v>
      </c>
      <c r="B4" s="10"/>
      <c r="C4" s="10"/>
      <c r="D4" s="10"/>
      <c r="E4" s="10"/>
      <c r="F4" s="10"/>
      <c r="G4" s="10"/>
      <c r="H4" s="10"/>
      <c r="I4" s="10"/>
      <c r="J4" s="10"/>
    </row>
    <row r="5" spans="1:1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18.75" x14ac:dyDescent="0.25">
      <c r="A6" s="32" t="s">
        <v>25</v>
      </c>
      <c r="B6" s="32"/>
      <c r="C6" s="32"/>
      <c r="D6" s="32"/>
      <c r="E6" s="32"/>
      <c r="F6" s="32"/>
      <c r="G6" s="32"/>
      <c r="H6" s="32"/>
      <c r="I6" s="32"/>
      <c r="J6" s="32"/>
    </row>
    <row r="7" spans="1:11" ht="30" customHeight="1" x14ac:dyDescent="0.25">
      <c r="A7" s="23" t="s">
        <v>9</v>
      </c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"/>
    </row>
    <row r="8" spans="1:11" ht="30" customHeight="1" x14ac:dyDescent="0.25">
      <c r="A8" s="24" t="s">
        <v>10</v>
      </c>
      <c r="B8" s="31" t="s">
        <v>1</v>
      </c>
      <c r="C8" s="31"/>
      <c r="D8" s="31"/>
      <c r="E8" s="31"/>
      <c r="F8" s="31"/>
      <c r="G8" s="31"/>
      <c r="H8" s="31"/>
      <c r="I8" s="31"/>
      <c r="J8" s="31"/>
      <c r="K8" s="3"/>
    </row>
    <row r="9" spans="1:11" ht="30" customHeight="1" x14ac:dyDescent="0.25">
      <c r="A9" s="25" t="s">
        <v>11</v>
      </c>
      <c r="B9" s="31" t="s">
        <v>2</v>
      </c>
      <c r="C9" s="31"/>
      <c r="D9" s="31"/>
      <c r="E9" s="31"/>
      <c r="F9" s="31"/>
      <c r="G9" s="31"/>
      <c r="H9" s="31"/>
      <c r="I9" s="31"/>
      <c r="J9" s="31"/>
      <c r="K9" s="3"/>
    </row>
    <row r="10" spans="1:11" ht="30" customHeight="1" x14ac:dyDescent="0.25">
      <c r="A10" s="26" t="s">
        <v>12</v>
      </c>
      <c r="B10" s="31" t="s">
        <v>3</v>
      </c>
      <c r="C10" s="31"/>
      <c r="D10" s="31"/>
      <c r="E10" s="31"/>
      <c r="F10" s="31"/>
      <c r="G10" s="31"/>
      <c r="H10" s="31"/>
      <c r="I10" s="31"/>
      <c r="J10" s="31"/>
      <c r="K10" s="3"/>
    </row>
    <row r="11" spans="1:11" ht="30" customHeight="1" x14ac:dyDescent="0.25">
      <c r="A11" s="27" t="s">
        <v>15</v>
      </c>
      <c r="B11" s="31" t="s">
        <v>17</v>
      </c>
      <c r="C11" s="31"/>
      <c r="D11" s="31"/>
      <c r="E11" s="31"/>
      <c r="F11" s="31"/>
      <c r="G11" s="31"/>
      <c r="H11" s="31"/>
      <c r="I11" s="31"/>
      <c r="J11" s="31"/>
      <c r="K11" s="3"/>
    </row>
    <row r="12" spans="1:11" ht="30" customHeight="1" x14ac:dyDescent="0.25">
      <c r="A12" s="28" t="s">
        <v>16</v>
      </c>
      <c r="B12" s="31" t="s">
        <v>18</v>
      </c>
      <c r="C12" s="31"/>
      <c r="D12" s="31"/>
      <c r="E12" s="31"/>
      <c r="F12" s="31"/>
      <c r="G12" s="31"/>
      <c r="H12" s="31"/>
      <c r="I12" s="31"/>
      <c r="J12" s="31"/>
      <c r="K12" s="3"/>
    </row>
    <row r="13" spans="1:1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1" ht="18.75" x14ac:dyDescent="0.25">
      <c r="A15" s="32" t="s">
        <v>22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1" x14ac:dyDescent="0.25">
      <c r="A16" s="7">
        <v>27</v>
      </c>
      <c r="B16" s="33" t="s">
        <v>4</v>
      </c>
      <c r="C16" s="33"/>
      <c r="D16" s="33"/>
      <c r="E16" s="33"/>
      <c r="F16" s="33"/>
      <c r="G16" s="33"/>
      <c r="H16" s="33"/>
      <c r="I16" s="33"/>
      <c r="J16" s="33"/>
    </row>
    <row r="17" spans="1:18" x14ac:dyDescent="0.25">
      <c r="A17" s="7">
        <v>3.4</v>
      </c>
      <c r="B17" s="33" t="s">
        <v>5</v>
      </c>
      <c r="C17" s="33"/>
      <c r="D17" s="33"/>
      <c r="E17" s="33"/>
      <c r="F17" s="33"/>
      <c r="G17" s="33"/>
      <c r="H17" s="33"/>
      <c r="I17" s="33"/>
      <c r="J17" s="33"/>
    </row>
    <row r="18" spans="1:18" x14ac:dyDescent="0.25">
      <c r="A18" s="7">
        <v>600</v>
      </c>
      <c r="B18" s="33" t="s">
        <v>6</v>
      </c>
      <c r="C18" s="33"/>
      <c r="D18" s="33"/>
      <c r="E18" s="33"/>
      <c r="F18" s="33"/>
      <c r="G18" s="33"/>
      <c r="H18" s="33"/>
      <c r="I18" s="33"/>
      <c r="J18" s="33"/>
      <c r="R18" s="2"/>
    </row>
    <row r="19" spans="1:18" x14ac:dyDescent="0.25">
      <c r="A19" s="8">
        <v>0.3</v>
      </c>
      <c r="B19" s="33" t="s">
        <v>19</v>
      </c>
      <c r="C19" s="33"/>
      <c r="D19" s="33"/>
      <c r="E19" s="33"/>
      <c r="F19" s="33"/>
      <c r="G19" s="33"/>
      <c r="H19" s="33"/>
      <c r="I19" s="33"/>
      <c r="J19" s="33"/>
    </row>
    <row r="20" spans="1:18" x14ac:dyDescent="0.25">
      <c r="A20" s="6"/>
      <c r="B20" s="12"/>
      <c r="C20" s="12"/>
      <c r="D20" s="12"/>
      <c r="E20" s="12"/>
      <c r="F20" s="12"/>
      <c r="G20" s="12"/>
      <c r="H20" s="12"/>
      <c r="I20" s="12"/>
      <c r="J20" s="12"/>
    </row>
    <row r="21" spans="1:18" ht="18.75" x14ac:dyDescent="0.25">
      <c r="A21" s="32" t="s">
        <v>23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8" x14ac:dyDescent="0.25">
      <c r="A22" s="9">
        <f>60*POWER(A16,0.503)</f>
        <v>314.8670561659074</v>
      </c>
      <c r="B22" s="34" t="s">
        <v>8</v>
      </c>
      <c r="C22" s="34"/>
      <c r="D22" s="34"/>
      <c r="E22" s="34"/>
      <c r="F22" s="34"/>
      <c r="G22" s="34"/>
      <c r="H22" s="34"/>
      <c r="I22" s="34"/>
      <c r="J22" s="34"/>
    </row>
    <row r="23" spans="1:18" x14ac:dyDescent="0.25">
      <c r="A23" s="9">
        <f>A22*(2.4+(0.18*A17))</f>
        <v>948.3795731717131</v>
      </c>
      <c r="B23" s="34" t="s">
        <v>7</v>
      </c>
      <c r="C23" s="34"/>
      <c r="D23" s="34"/>
      <c r="E23" s="34"/>
      <c r="F23" s="34"/>
      <c r="G23" s="34"/>
      <c r="H23" s="34"/>
      <c r="I23" s="34"/>
      <c r="J23" s="34"/>
    </row>
    <row r="24" spans="1:18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8" ht="18.75" x14ac:dyDescent="0.25">
      <c r="A25" s="32" t="s">
        <v>24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8" s="3" customFormat="1" ht="29.25" customHeight="1" x14ac:dyDescent="0.25">
      <c r="A26" s="4" t="s">
        <v>13</v>
      </c>
      <c r="B26" s="15" t="s">
        <v>9</v>
      </c>
      <c r="C26" s="16" t="s">
        <v>10</v>
      </c>
      <c r="D26" s="17" t="s">
        <v>11</v>
      </c>
      <c r="E26" s="18" t="s">
        <v>12</v>
      </c>
      <c r="F26" s="19" t="s">
        <v>15</v>
      </c>
      <c r="G26" s="20" t="s">
        <v>16</v>
      </c>
      <c r="H26" s="13"/>
      <c r="I26" s="13"/>
      <c r="J26" s="13"/>
    </row>
    <row r="27" spans="1:18" x14ac:dyDescent="0.25">
      <c r="A27" s="5">
        <v>0</v>
      </c>
      <c r="B27" s="21"/>
      <c r="C27" s="21"/>
      <c r="D27" s="21"/>
      <c r="E27" s="21"/>
      <c r="F27" s="5"/>
      <c r="G27" s="5"/>
      <c r="H27" s="10"/>
      <c r="I27" s="10"/>
      <c r="J27" s="10"/>
    </row>
    <row r="28" spans="1:18" x14ac:dyDescent="0.25">
      <c r="A28" s="5">
        <v>100</v>
      </c>
      <c r="B28" s="21"/>
      <c r="C28" s="21"/>
      <c r="D28" s="21"/>
      <c r="E28" s="21"/>
      <c r="F28" s="5"/>
      <c r="G28" s="5"/>
      <c r="H28" s="10"/>
      <c r="I28" s="10"/>
      <c r="J28" s="10"/>
    </row>
    <row r="29" spans="1:18" x14ac:dyDescent="0.25">
      <c r="A29" s="5">
        <v>200</v>
      </c>
      <c r="B29" s="21"/>
      <c r="C29" s="21"/>
      <c r="D29" s="21"/>
      <c r="E29" s="21"/>
      <c r="F29" s="5"/>
      <c r="G29" s="5"/>
      <c r="H29" s="10"/>
      <c r="I29" s="10"/>
      <c r="J29" s="10"/>
    </row>
    <row r="30" spans="1:18" x14ac:dyDescent="0.25">
      <c r="A30" s="5">
        <v>300</v>
      </c>
      <c r="B30" s="21">
        <f t="shared" ref="B30:B67" si="0">(14*POWER(A30,-0.365)*$A$16)+(0.7*POWER($A$18,0.5))</f>
        <v>64.281322971747329</v>
      </c>
      <c r="C30" s="21"/>
      <c r="D30" s="21" t="e">
        <f t="shared" ref="D30:D67" si="1">IF(A30&lt;$A$23,#N/A,(17*POWER(A30,-0.385)*$A$16)+(0.7*POWER($A$18,0.5)))</f>
        <v>#N/A</v>
      </c>
      <c r="E30" s="21"/>
      <c r="F30" s="21">
        <f>(40*POWER(A30,-0.48)*$A$16)+(3*$A$17)</f>
        <v>80.088473255246342</v>
      </c>
      <c r="G30" s="21">
        <f>(40*POWER(A30,-0.48)*$A$16)*((0.97*$A$19)+0.76)+(5*$A$17)</f>
        <v>90.452785391263902</v>
      </c>
      <c r="H30" s="10"/>
      <c r="I30" s="10"/>
      <c r="J30" s="10"/>
    </row>
    <row r="31" spans="1:18" x14ac:dyDescent="0.25">
      <c r="A31" s="5">
        <v>400</v>
      </c>
      <c r="B31" s="21">
        <f t="shared" si="0"/>
        <v>59.582961934336062</v>
      </c>
      <c r="C31" s="21"/>
      <c r="D31" s="21" t="e">
        <f t="shared" si="1"/>
        <v>#N/A</v>
      </c>
      <c r="E31" s="21"/>
      <c r="F31" s="21">
        <f t="shared" ref="F31:F87" si="2">(40*POWER(A31,-0.48)*$A$16)+(3*$A$17)</f>
        <v>71.074437280412425</v>
      </c>
      <c r="G31" s="21">
        <f t="shared" ref="G31:G87" si="3">(40*POWER(A31,-0.48)*$A$16)*((0.97*$A$19)+0.76)+(5*$A$17)</f>
        <v>80.979033581713452</v>
      </c>
      <c r="H31" s="10"/>
      <c r="I31" s="10"/>
      <c r="J31" s="10"/>
    </row>
    <row r="32" spans="1:18" x14ac:dyDescent="0.25">
      <c r="A32" s="5">
        <v>500</v>
      </c>
      <c r="B32" s="21">
        <f t="shared" si="0"/>
        <v>56.263627093740133</v>
      </c>
      <c r="C32" s="21">
        <f t="shared" ref="C32:C63" si="4">(14*POWER(A32,-0.365)*$A$16)+(27.3*$A$17*$A$17/(14*POWER(A32,-0.365)*$A$16))</f>
        <v>47.184954483125622</v>
      </c>
      <c r="D32" s="21" t="e">
        <f t="shared" si="1"/>
        <v>#N/A</v>
      </c>
      <c r="E32" s="21" t="e">
        <f t="shared" ref="E32:E63" si="5">IF(A32&lt;$A$23,#N/A,(17*POWER(A32,-0.385)*$A$16)+(27.3*$A$17*$A$17/(17*POWER(A32,-0.385)*$A$16)))</f>
        <v>#N/A</v>
      </c>
      <c r="F32" s="21">
        <f t="shared" si="2"/>
        <v>64.891288266393872</v>
      </c>
      <c r="G32" s="21">
        <f t="shared" si="3"/>
        <v>74.480543967979955</v>
      </c>
      <c r="H32" s="10"/>
      <c r="I32" s="10"/>
      <c r="J32" s="10"/>
    </row>
    <row r="33" spans="1:10" x14ac:dyDescent="0.25">
      <c r="A33" s="14">
        <v>600</v>
      </c>
      <c r="B33" s="22">
        <f t="shared" si="0"/>
        <v>53.745206916595293</v>
      </c>
      <c r="C33" s="22">
        <f t="shared" si="4"/>
        <v>45.221689400535269</v>
      </c>
      <c r="D33" s="22" t="e">
        <f t="shared" si="1"/>
        <v>#N/A</v>
      </c>
      <c r="E33" s="22" t="e">
        <f t="shared" si="5"/>
        <v>#N/A</v>
      </c>
      <c r="F33" s="22">
        <f t="shared" si="2"/>
        <v>60.308471500087123</v>
      </c>
      <c r="G33" s="22">
        <f t="shared" si="3"/>
        <v>69.664003546591559</v>
      </c>
      <c r="H33" s="10"/>
      <c r="I33" s="10"/>
      <c r="J33" s="10"/>
    </row>
    <row r="34" spans="1:10" x14ac:dyDescent="0.25">
      <c r="A34" s="14">
        <v>700</v>
      </c>
      <c r="B34" s="22">
        <f t="shared" si="0"/>
        <v>51.742836603676274</v>
      </c>
      <c r="C34" s="22">
        <f t="shared" si="4"/>
        <v>43.718395759440483</v>
      </c>
      <c r="D34" s="22" t="e">
        <f t="shared" si="1"/>
        <v>#N/A</v>
      </c>
      <c r="E34" s="22" t="e">
        <f t="shared" si="5"/>
        <v>#N/A</v>
      </c>
      <c r="F34" s="22">
        <f t="shared" si="2"/>
        <v>56.734676194763395</v>
      </c>
      <c r="G34" s="22">
        <f t="shared" si="3"/>
        <v>65.907944680696318</v>
      </c>
      <c r="H34" s="10"/>
      <c r="I34" s="10"/>
      <c r="J34" s="10"/>
    </row>
    <row r="35" spans="1:10" x14ac:dyDescent="0.25">
      <c r="A35" s="14">
        <v>800</v>
      </c>
      <c r="B35" s="22">
        <f t="shared" si="0"/>
        <v>50.097075807527865</v>
      </c>
      <c r="C35" s="22">
        <f t="shared" si="4"/>
        <v>42.528243889429248</v>
      </c>
      <c r="D35" s="22" t="e">
        <f t="shared" si="1"/>
        <v>#N/A</v>
      </c>
      <c r="E35" s="22" t="e">
        <f t="shared" si="5"/>
        <v>#N/A</v>
      </c>
      <c r="F35" s="22">
        <f t="shared" si="2"/>
        <v>53.845609404128851</v>
      </c>
      <c r="G35" s="22">
        <f t="shared" si="3"/>
        <v>62.871535483739422</v>
      </c>
      <c r="H35" s="10"/>
      <c r="I35" s="10"/>
      <c r="J35" s="10"/>
    </row>
    <row r="36" spans="1:10" x14ac:dyDescent="0.25">
      <c r="A36" s="14">
        <v>900</v>
      </c>
      <c r="B36" s="22">
        <f t="shared" si="0"/>
        <v>48.710518988642967</v>
      </c>
      <c r="C36" s="22">
        <f t="shared" si="4"/>
        <v>41.562414584008458</v>
      </c>
      <c r="D36" s="22" t="e">
        <f t="shared" si="1"/>
        <v>#N/A</v>
      </c>
      <c r="E36" s="22" t="e">
        <f t="shared" si="5"/>
        <v>#N/A</v>
      </c>
      <c r="F36" s="22">
        <f t="shared" si="2"/>
        <v>51.446523635348058</v>
      </c>
      <c r="G36" s="22">
        <f t="shared" si="3"/>
        <v>60.35009634075081</v>
      </c>
      <c r="H36" s="10"/>
      <c r="I36" s="10"/>
      <c r="J36" s="10"/>
    </row>
    <row r="37" spans="1:10" x14ac:dyDescent="0.25">
      <c r="A37" s="14">
        <v>1000</v>
      </c>
      <c r="B37" s="22">
        <f t="shared" si="0"/>
        <v>47.519715618098587</v>
      </c>
      <c r="C37" s="22">
        <f t="shared" si="4"/>
        <v>40.763601632894328</v>
      </c>
      <c r="D37" s="22">
        <f t="shared" si="1"/>
        <v>49.2691758159866</v>
      </c>
      <c r="E37" s="22">
        <f t="shared" si="5"/>
        <v>41.947187411245139</v>
      </c>
      <c r="F37" s="22">
        <f t="shared" si="2"/>
        <v>49.412429915170961</v>
      </c>
      <c r="G37" s="22">
        <f t="shared" si="3"/>
        <v>58.212263840844685</v>
      </c>
      <c r="H37" s="10"/>
      <c r="I37" s="10"/>
      <c r="J37" s="10"/>
    </row>
    <row r="38" spans="1:10" x14ac:dyDescent="0.25">
      <c r="A38" s="14">
        <v>1100</v>
      </c>
      <c r="B38" s="22">
        <f t="shared" si="0"/>
        <v>46.481251039636547</v>
      </c>
      <c r="C38" s="22">
        <f t="shared" si="4"/>
        <v>40.092958374827262</v>
      </c>
      <c r="D38" s="22">
        <f t="shared" si="1"/>
        <v>48.111814460469759</v>
      </c>
      <c r="E38" s="22">
        <f t="shared" si="5"/>
        <v>41.157024025170713</v>
      </c>
      <c r="F38" s="22">
        <f t="shared" si="2"/>
        <v>47.65892127559755</v>
      </c>
      <c r="G38" s="22">
        <f t="shared" si="3"/>
        <v>56.369326260653025</v>
      </c>
      <c r="H38" s="10"/>
      <c r="I38" s="10"/>
      <c r="J38" s="10"/>
    </row>
    <row r="39" spans="1:10" x14ac:dyDescent="0.25">
      <c r="A39" s="14">
        <v>1200</v>
      </c>
      <c r="B39" s="22">
        <f t="shared" si="0"/>
        <v>45.564240736371005</v>
      </c>
      <c r="C39" s="22">
        <f t="shared" si="4"/>
        <v>39.523100798972258</v>
      </c>
      <c r="D39" s="22">
        <f t="shared" si="1"/>
        <v>47.091675623172776</v>
      </c>
      <c r="E39" s="22">
        <f t="shared" si="5"/>
        <v>40.484081701290435</v>
      </c>
      <c r="F39" s="22">
        <f t="shared" si="2"/>
        <v>46.126652838800723</v>
      </c>
      <c r="G39" s="22">
        <f t="shared" si="3"/>
        <v>54.758912133579557</v>
      </c>
      <c r="H39" s="10"/>
      <c r="I39" s="10"/>
      <c r="J39" s="10"/>
    </row>
    <row r="40" spans="1:10" x14ac:dyDescent="0.25">
      <c r="A40" s="14">
        <v>1300</v>
      </c>
      <c r="B40" s="22">
        <f t="shared" si="0"/>
        <v>44.746008393906365</v>
      </c>
      <c r="C40" s="22">
        <f t="shared" si="4"/>
        <v>39.034101943554106</v>
      </c>
      <c r="D40" s="22">
        <f t="shared" si="1"/>
        <v>46.182943488810729</v>
      </c>
      <c r="E40" s="22">
        <f t="shared" si="5"/>
        <v>39.905174866946084</v>
      </c>
      <c r="F40" s="22">
        <f t="shared" si="2"/>
        <v>44.772512823142037</v>
      </c>
      <c r="G40" s="22">
        <f t="shared" si="3"/>
        <v>53.335710977122275</v>
      </c>
      <c r="H40" s="10"/>
      <c r="I40" s="10"/>
      <c r="J40" s="10"/>
    </row>
    <row r="41" spans="1:10" x14ac:dyDescent="0.25">
      <c r="A41" s="14">
        <v>1400</v>
      </c>
      <c r="B41" s="22">
        <f t="shared" si="0"/>
        <v>44.009462512163296</v>
      </c>
      <c r="C41" s="22">
        <f t="shared" si="4"/>
        <v>38.611074252123878</v>
      </c>
      <c r="D41" s="22">
        <f t="shared" si="1"/>
        <v>45.366193131490022</v>
      </c>
      <c r="E41" s="22">
        <f t="shared" si="5"/>
        <v>39.402990616572211</v>
      </c>
      <c r="F41" s="22">
        <f t="shared" si="2"/>
        <v>43.56432157209909</v>
      </c>
      <c r="G41" s="22">
        <f t="shared" si="3"/>
        <v>52.065901972276137</v>
      </c>
      <c r="H41" s="10"/>
      <c r="I41" s="10"/>
      <c r="J41" s="10"/>
    </row>
    <row r="42" spans="1:10" x14ac:dyDescent="0.25">
      <c r="A42" s="14">
        <v>1500</v>
      </c>
      <c r="B42" s="22">
        <f t="shared" si="0"/>
        <v>43.341433477027266</v>
      </c>
      <c r="C42" s="22">
        <f t="shared" si="4"/>
        <v>38.242645530190039</v>
      </c>
      <c r="D42" s="22">
        <f t="shared" si="1"/>
        <v>44.626480237765321</v>
      </c>
      <c r="E42" s="22">
        <f t="shared" si="5"/>
        <v>38.964309766774541</v>
      </c>
      <c r="F42" s="22">
        <f t="shared" si="2"/>
        <v>42.47750455913858</v>
      </c>
      <c r="G42" s="22">
        <f t="shared" si="3"/>
        <v>50.923657291654642</v>
      </c>
      <c r="H42" s="10"/>
      <c r="I42" s="10"/>
      <c r="J42" s="10"/>
    </row>
    <row r="43" spans="1:10" x14ac:dyDescent="0.25">
      <c r="A43" s="14">
        <v>1600</v>
      </c>
      <c r="B43" s="22">
        <f t="shared" si="0"/>
        <v>42.731580478257115</v>
      </c>
      <c r="C43" s="22">
        <f t="shared" si="4"/>
        <v>37.919962584430465</v>
      </c>
      <c r="D43" s="22">
        <f t="shared" si="1"/>
        <v>43.952087425990783</v>
      </c>
      <c r="E43" s="22">
        <f t="shared" si="5"/>
        <v>38.578844781591251</v>
      </c>
      <c r="F43" s="22">
        <f t="shared" si="2"/>
        <v>41.492925328949752</v>
      </c>
      <c r="G43" s="22">
        <f t="shared" si="3"/>
        <v>49.888864520726187</v>
      </c>
      <c r="H43" s="10"/>
      <c r="I43" s="10"/>
      <c r="J43" s="10"/>
    </row>
    <row r="44" spans="1:10" x14ac:dyDescent="0.25">
      <c r="A44" s="14">
        <v>1700</v>
      </c>
      <c r="B44" s="22">
        <f t="shared" si="0"/>
        <v>42.171650471321442</v>
      </c>
      <c r="C44" s="22">
        <f t="shared" si="4"/>
        <v>37.636019353754833</v>
      </c>
      <c r="D44" s="22">
        <f t="shared" si="1"/>
        <v>43.333675578035951</v>
      </c>
      <c r="E44" s="22">
        <f t="shared" si="5"/>
        <v>38.238456711018856</v>
      </c>
      <c r="F44" s="22">
        <f t="shared" si="2"/>
        <v>40.595428709188766</v>
      </c>
      <c r="G44" s="22">
        <f t="shared" si="3"/>
        <v>48.945595573357394</v>
      </c>
      <c r="H44" s="10"/>
      <c r="I44" s="10"/>
      <c r="J44" s="10"/>
    </row>
    <row r="45" spans="1:10" x14ac:dyDescent="0.25">
      <c r="A45" s="14">
        <v>1800</v>
      </c>
      <c r="B45" s="22">
        <f t="shared" si="0"/>
        <v>41.654962264972539</v>
      </c>
      <c r="C45" s="22">
        <f t="shared" si="4"/>
        <v>37.385191606765673</v>
      </c>
      <c r="D45" s="22">
        <f t="shared" si="1"/>
        <v>42.763693799747443</v>
      </c>
      <c r="E45" s="22">
        <f t="shared" si="5"/>
        <v>37.936613220127207</v>
      </c>
      <c r="F45" s="22">
        <f t="shared" si="2"/>
        <v>39.772834514658108</v>
      </c>
      <c r="G45" s="22">
        <f t="shared" si="3"/>
        <v>48.081049074905671</v>
      </c>
      <c r="H45" s="10"/>
      <c r="I45" s="10"/>
      <c r="J45" s="10"/>
    </row>
    <row r="46" spans="1:10" x14ac:dyDescent="0.25">
      <c r="A46" s="14">
        <v>1900</v>
      </c>
      <c r="B46" s="22">
        <f t="shared" si="0"/>
        <v>41.176038930808247</v>
      </c>
      <c r="C46" s="22">
        <f t="shared" si="4"/>
        <v>37.162907126701491</v>
      </c>
      <c r="D46" s="22">
        <f t="shared" si="1"/>
        <v>42.23595955020096</v>
      </c>
      <c r="E46" s="22">
        <f t="shared" si="5"/>
        <v>37.668004642566778</v>
      </c>
      <c r="F46" s="22">
        <f t="shared" si="2"/>
        <v>39.015225793941248</v>
      </c>
      <c r="G46" s="22">
        <f t="shared" si="3"/>
        <v>47.284802309432251</v>
      </c>
      <c r="H46" s="10"/>
      <c r="I46" s="10"/>
      <c r="J46" s="10"/>
    </row>
    <row r="47" spans="1:10" x14ac:dyDescent="0.25">
      <c r="A47" s="14">
        <v>2000</v>
      </c>
      <c r="B47" s="22">
        <f t="shared" si="0"/>
        <v>40.730340511498511</v>
      </c>
      <c r="C47" s="22">
        <f t="shared" si="4"/>
        <v>36.965407113419694</v>
      </c>
      <c r="D47" s="22">
        <f t="shared" si="1"/>
        <v>41.745353699833124</v>
      </c>
      <c r="E47" s="22">
        <f t="shared" si="5"/>
        <v>37.428266358978973</v>
      </c>
      <c r="F47" s="22">
        <f t="shared" si="2"/>
        <v>38.314434832156095</v>
      </c>
      <c r="G47" s="22">
        <f t="shared" si="3"/>
        <v>46.54827100859606</v>
      </c>
      <c r="H47" s="10"/>
      <c r="I47" s="10"/>
      <c r="J47" s="10"/>
    </row>
    <row r="48" spans="1:10" x14ac:dyDescent="0.25">
      <c r="A48" s="14">
        <v>2100</v>
      </c>
      <c r="B48" s="22">
        <f t="shared" si="0"/>
        <v>40.314066127283795</v>
      </c>
      <c r="C48" s="22">
        <f t="shared" si="4"/>
        <v>36.789570426206538</v>
      </c>
      <c r="D48" s="22">
        <f t="shared" si="1"/>
        <v>41.287595016770794</v>
      </c>
      <c r="E48" s="22">
        <f t="shared" si="5"/>
        <v>37.213774383795794</v>
      </c>
      <c r="F48" s="22">
        <f t="shared" si="2"/>
        <v>37.66366506706445</v>
      </c>
      <c r="G48" s="22">
        <f t="shared" si="3"/>
        <v>45.864311985484733</v>
      </c>
      <c r="H48" s="10"/>
      <c r="I48" s="10"/>
      <c r="J48" s="10"/>
    </row>
    <row r="49" spans="1:10" x14ac:dyDescent="0.25">
      <c r="A49" s="14">
        <v>2200</v>
      </c>
      <c r="B49" s="22">
        <f t="shared" si="0"/>
        <v>39.924005088531658</v>
      </c>
      <c r="C49" s="22">
        <f t="shared" si="4"/>
        <v>36.632782011931582</v>
      </c>
      <c r="D49" s="22">
        <f t="shared" si="1"/>
        <v>40.85907068004822</v>
      </c>
      <c r="E49" s="22">
        <f t="shared" si="5"/>
        <v>37.021492401389622</v>
      </c>
      <c r="F49" s="22">
        <f t="shared" si="2"/>
        <v>37.057208374077426</v>
      </c>
      <c r="G49" s="22">
        <f t="shared" si="3"/>
        <v>45.226926001155377</v>
      </c>
      <c r="H49" s="10"/>
      <c r="I49" s="10"/>
      <c r="J49" s="10"/>
    </row>
    <row r="50" spans="1:10" x14ac:dyDescent="0.25">
      <c r="A50" s="14">
        <v>2300</v>
      </c>
      <c r="B50" s="22">
        <f t="shared" si="0"/>
        <v>39.557423250379713</v>
      </c>
      <c r="C50" s="22">
        <f t="shared" si="4"/>
        <v>36.492832973902225</v>
      </c>
      <c r="D50" s="22">
        <f t="shared" si="1"/>
        <v>40.456707041774266</v>
      </c>
      <c r="E50" s="22">
        <f t="shared" si="5"/>
        <v>36.848855627886977</v>
      </c>
      <c r="F50" s="22">
        <f t="shared" si="2"/>
        <v>36.490230523724165</v>
      </c>
      <c r="G50" s="22">
        <f t="shared" si="3"/>
        <v>44.631032280434091</v>
      </c>
      <c r="H50" s="10"/>
      <c r="I50" s="10"/>
      <c r="J50" s="10"/>
    </row>
    <row r="51" spans="1:10" x14ac:dyDescent="0.25">
      <c r="A51" s="14">
        <v>2400</v>
      </c>
      <c r="B51" s="22">
        <f t="shared" si="0"/>
        <v>39.211975129990705</v>
      </c>
      <c r="C51" s="22">
        <f t="shared" si="4"/>
        <v>36.367843673656893</v>
      </c>
      <c r="D51" s="22">
        <f t="shared" si="1"/>
        <v>40.077869782843841</v>
      </c>
      <c r="E51" s="22">
        <f t="shared" si="5"/>
        <v>36.693681469273599</v>
      </c>
      <c r="F51" s="22">
        <f t="shared" si="2"/>
        <v>35.958606190920506</v>
      </c>
      <c r="G51" s="22">
        <f t="shared" si="3"/>
        <v>44.07229510665745</v>
      </c>
      <c r="H51" s="10"/>
      <c r="I51" s="10"/>
      <c r="J51" s="10"/>
    </row>
    <row r="52" spans="1:10" x14ac:dyDescent="0.25">
      <c r="A52" s="14">
        <v>2500</v>
      </c>
      <c r="B52" s="22">
        <f t="shared" si="0"/>
        <v>38.88563513796467</v>
      </c>
      <c r="C52" s="22">
        <f t="shared" si="4"/>
        <v>36.25620385069962</v>
      </c>
      <c r="D52" s="22">
        <f t="shared" si="1"/>
        <v>39.720285856130097</v>
      </c>
      <c r="E52" s="22">
        <f t="shared" si="5"/>
        <v>36.554099970573375</v>
      </c>
      <c r="F52" s="22">
        <f t="shared" si="2"/>
        <v>35.458790529254756</v>
      </c>
      <c r="G52" s="22">
        <f t="shared" si="3"/>
        <v>43.546988846246748</v>
      </c>
      <c r="H52" s="10"/>
      <c r="I52" s="10"/>
      <c r="J52" s="10"/>
    </row>
    <row r="53" spans="1:10" x14ac:dyDescent="0.25">
      <c r="A53" s="14">
        <v>2600</v>
      </c>
      <c r="B53" s="22">
        <f t="shared" si="0"/>
        <v>38.576643183547716</v>
      </c>
      <c r="C53" s="22">
        <f t="shared" si="4"/>
        <v>36.15652548700055</v>
      </c>
      <c r="D53" s="22">
        <f t="shared" si="1"/>
        <v>39.381981799044425</v>
      </c>
      <c r="E53" s="22">
        <f t="shared" si="5"/>
        <v>36.428499081531825</v>
      </c>
      <c r="F53" s="22">
        <f t="shared" si="2"/>
        <v>34.987718099919505</v>
      </c>
      <c r="G53" s="22">
        <f t="shared" si="3"/>
        <v>43.051891723015402</v>
      </c>
      <c r="H53" s="10"/>
      <c r="I53" s="10"/>
      <c r="J53" s="10"/>
    </row>
    <row r="54" spans="1:10" x14ac:dyDescent="0.25">
      <c r="A54" s="14">
        <v>2700</v>
      </c>
      <c r="B54" s="22">
        <f t="shared" si="0"/>
        <v>38.283461222681325</v>
      </c>
      <c r="C54" s="22">
        <f t="shared" si="4"/>
        <v>36.067605334536459</v>
      </c>
      <c r="D54" s="22">
        <f t="shared" si="1"/>
        <v>39.061234497437816</v>
      </c>
      <c r="E54" s="22">
        <f t="shared" si="5"/>
        <v>36.315481152628649</v>
      </c>
      <c r="F54" s="22">
        <f t="shared" si="2"/>
        <v>34.542722522896398</v>
      </c>
      <c r="G54" s="22">
        <f t="shared" si="3"/>
        <v>42.58420137156412</v>
      </c>
      <c r="H54" s="10"/>
      <c r="I54" s="10"/>
      <c r="J54" s="10"/>
    </row>
    <row r="55" spans="1:10" x14ac:dyDescent="0.25">
      <c r="A55" s="14">
        <v>2800</v>
      </c>
      <c r="B55" s="22">
        <f t="shared" si="0"/>
        <v>38.00473823136403</v>
      </c>
      <c r="C55" s="22">
        <f t="shared" si="4"/>
        <v>35.988394852637917</v>
      </c>
      <c r="D55" s="22">
        <f t="shared" si="1"/>
        <v>38.756531528352312</v>
      </c>
      <c r="E55" s="22">
        <f t="shared" si="5"/>
        <v>36.213828040282692</v>
      </c>
      <c r="F55" s="22">
        <f t="shared" si="2"/>
        <v>34.121472007399575</v>
      </c>
      <c r="G55" s="22">
        <f t="shared" si="3"/>
        <v>42.141467079776959</v>
      </c>
      <c r="H55" s="10"/>
      <c r="I55" s="10"/>
      <c r="J55" s="10"/>
    </row>
    <row r="56" spans="1:10" x14ac:dyDescent="0.25">
      <c r="A56" s="14">
        <v>2900</v>
      </c>
      <c r="B56" s="22">
        <f t="shared" si="0"/>
        <v>37.739281733642748</v>
      </c>
      <c r="C56" s="22">
        <f t="shared" si="4"/>
        <v>35.917975886751712</v>
      </c>
      <c r="D56" s="22">
        <f t="shared" si="1"/>
        <v>38.466538948912515</v>
      </c>
      <c r="E56" s="22">
        <f t="shared" si="5"/>
        <v>36.122472881082579</v>
      </c>
      <c r="F56" s="22">
        <f t="shared" si="2"/>
        <v>33.721917179692568</v>
      </c>
      <c r="G56" s="22">
        <f t="shared" si="3"/>
        <v>41.721534955856882</v>
      </c>
      <c r="H56" s="10"/>
      <c r="I56" s="10"/>
      <c r="J56" s="10"/>
    </row>
    <row r="57" spans="1:10" x14ac:dyDescent="0.25">
      <c r="A57" s="14">
        <v>3000</v>
      </c>
      <c r="B57" s="22">
        <f t="shared" si="0"/>
        <v>37.486034477983935</v>
      </c>
      <c r="C57" s="22">
        <f t="shared" si="4"/>
        <v>35.855540838826307</v>
      </c>
      <c r="D57" s="22">
        <f t="shared" si="1"/>
        <v>38.190074929383371</v>
      </c>
      <c r="E57" s="22">
        <f t="shared" si="5"/>
        <v>36.040477082103237</v>
      </c>
      <c r="F57" s="22">
        <f t="shared" si="2"/>
        <v>33.342248527715796</v>
      </c>
      <c r="G57" s="22">
        <f t="shared" si="3"/>
        <v>41.322503202629299</v>
      </c>
      <c r="H57" s="10"/>
      <c r="I57" s="10"/>
      <c r="J57" s="10"/>
    </row>
    <row r="58" spans="1:10" x14ac:dyDescent="0.25">
      <c r="A58" s="14">
        <v>3100</v>
      </c>
      <c r="B58" s="22">
        <f t="shared" si="0"/>
        <v>37.244055193511514</v>
      </c>
      <c r="C58" s="22">
        <f t="shared" si="4"/>
        <v>35.800376382987324</v>
      </c>
      <c r="D58" s="22">
        <f t="shared" si="1"/>
        <v>37.926088014076846</v>
      </c>
      <c r="E58" s="22">
        <f t="shared" si="5"/>
        <v>35.967011427461074</v>
      </c>
      <c r="F58" s="22">
        <f t="shared" si="2"/>
        <v>32.980861434517209</v>
      </c>
      <c r="G58" s="22">
        <f t="shared" si="3"/>
        <v>40.942685367677591</v>
      </c>
      <c r="H58" s="10"/>
      <c r="I58" s="10"/>
      <c r="J58" s="10"/>
    </row>
    <row r="59" spans="1:10" x14ac:dyDescent="0.25">
      <c r="A59" s="14">
        <v>3200</v>
      </c>
      <c r="B59" s="22">
        <f t="shared" si="0"/>
        <v>37.012502606112854</v>
      </c>
      <c r="C59" s="22">
        <f t="shared" si="4"/>
        <v>35.751850002772926</v>
      </c>
      <c r="D59" s="22">
        <f t="shared" si="1"/>
        <v>37.673639077355226</v>
      </c>
      <c r="E59" s="22">
        <f t="shared" si="5"/>
        <v>35.901340460191619</v>
      </c>
      <c r="F59" s="22">
        <f t="shared" si="2"/>
        <v>32.636327250607451</v>
      </c>
      <c r="G59" s="22">
        <f t="shared" si="3"/>
        <v>40.580579940388425</v>
      </c>
      <c r="H59" s="10"/>
      <c r="I59" s="10"/>
      <c r="J59" s="10"/>
    </row>
    <row r="60" spans="1:10" x14ac:dyDescent="0.25">
      <c r="A60" s="14">
        <v>3300</v>
      </c>
      <c r="B60" s="22">
        <f t="shared" si="0"/>
        <v>36.790622079287111</v>
      </c>
      <c r="C60" s="22">
        <f t="shared" si="4"/>
        <v>35.70939879128963</v>
      </c>
      <c r="D60" s="22">
        <f t="shared" si="1"/>
        <v>37.431886252776437</v>
      </c>
      <c r="E60" s="22">
        <f t="shared" si="5"/>
        <v>35.842809490510128</v>
      </c>
      <c r="F60" s="22">
        <f t="shared" si="2"/>
        <v>32.307369209594157</v>
      </c>
      <c r="G60" s="22">
        <f t="shared" si="3"/>
        <v>40.234845039283456</v>
      </c>
      <c r="H60" s="10"/>
      <c r="I60" s="10"/>
      <c r="J60" s="10"/>
    </row>
    <row r="61" spans="1:10" x14ac:dyDescent="0.25">
      <c r="A61" s="14">
        <v>3400</v>
      </c>
      <c r="B61" s="22">
        <f t="shared" si="0"/>
        <v>36.577734383548176</v>
      </c>
      <c r="C61" s="22">
        <f t="shared" si="4"/>
        <v>35.672520079341204</v>
      </c>
      <c r="D61" s="22">
        <f t="shared" si="1"/>
        <v>37.200072271738676</v>
      </c>
      <c r="E61" s="22">
        <f t="shared" si="5"/>
        <v>35.790833725313341</v>
      </c>
      <c r="F61" s="22">
        <f t="shared" si="2"/>
        <v>31.99284225661609</v>
      </c>
      <c r="G61" s="22">
        <f t="shared" si="3"/>
        <v>39.904277211703508</v>
      </c>
      <c r="H61" s="10"/>
      <c r="I61" s="10"/>
      <c r="J61" s="10"/>
    </row>
    <row r="62" spans="1:10" x14ac:dyDescent="0.25">
      <c r="A62" s="14">
        <v>3500</v>
      </c>
      <c r="B62" s="22">
        <f t="shared" si="0"/>
        <v>36.373226203605924</v>
      </c>
      <c r="C62" s="22">
        <f t="shared" si="4"/>
        <v>35.640763550145124</v>
      </c>
      <c r="D62" s="22">
        <f t="shared" si="1"/>
        <v>36.977513768012727</v>
      </c>
      <c r="E62" s="22">
        <f t="shared" si="5"/>
        <v>35.744889122522487</v>
      </c>
      <c r="F62" s="22">
        <f t="shared" si="2"/>
        <v>31.691716059511446</v>
      </c>
      <c r="G62" s="22">
        <f t="shared" si="3"/>
        <v>39.587793578546524</v>
      </c>
      <c r="H62" s="10"/>
      <c r="I62" s="10"/>
      <c r="J62" s="10"/>
    </row>
    <row r="63" spans="1:10" x14ac:dyDescent="0.25">
      <c r="A63" s="14">
        <v>3600</v>
      </c>
      <c r="B63" s="22">
        <f t="shared" si="0"/>
        <v>36.176542073238153</v>
      </c>
      <c r="C63" s="22">
        <f t="shared" si="4"/>
        <v>35.613724570653616</v>
      </c>
      <c r="D63" s="22">
        <f t="shared" si="1"/>
        <v>36.763592196370752</v>
      </c>
      <c r="E63" s="22">
        <f t="shared" si="5"/>
        <v>35.704504656835866</v>
      </c>
      <c r="F63" s="22">
        <f t="shared" si="2"/>
        <v>31.403060625498803</v>
      </c>
      <c r="G63" s="22">
        <f t="shared" si="3"/>
        <v>39.284416717399239</v>
      </c>
      <c r="H63" s="10"/>
      <c r="I63" s="10"/>
      <c r="J63" s="10"/>
    </row>
    <row r="64" spans="1:10" x14ac:dyDescent="0.25">
      <c r="A64" s="14">
        <v>3700</v>
      </c>
      <c r="B64" s="22">
        <f t="shared" si="0"/>
        <v>35.9871774900476</v>
      </c>
      <c r="C64" s="22">
        <f t="shared" ref="C64:C87" si="6">(14*POWER(A64,-0.365)*$A$16)+(27.3*$A$17*$A$17/(14*POWER(A64,-0.365)*$A$16))</f>
        <v>35.591038524445935</v>
      </c>
      <c r="D64" s="22">
        <f t="shared" si="1"/>
        <v>36.557746084349617</v>
      </c>
      <c r="E64" s="22">
        <f t="shared" ref="E64:E87" si="7">IF(A64&lt;$A$23,#N/A,(17*POWER(A64,-0.385)*$A$16)+(27.3*$A$17*$A$17/(17*POWER(A64,-0.385)*$A$16)))</f>
        <v>35.669255747294798</v>
      </c>
      <c r="F64" s="22">
        <f t="shared" si="2"/>
        <v>31.126034063703216</v>
      </c>
      <c r="G64" s="22">
        <f t="shared" si="3"/>
        <v>38.993261800952084</v>
      </c>
      <c r="H64" s="10"/>
      <c r="I64" s="10"/>
      <c r="J64" s="10"/>
    </row>
    <row r="65" spans="1:10" x14ac:dyDescent="0.25">
      <c r="A65" s="14">
        <v>3800</v>
      </c>
      <c r="B65" s="22">
        <f t="shared" si="0"/>
        <v>35.804673010747855</v>
      </c>
      <c r="C65" s="22">
        <f t="shared" si="6"/>
        <v>35.572375973777312</v>
      </c>
      <c r="D65" s="22">
        <f t="shared" si="1"/>
        <v>36.359464391253987</v>
      </c>
      <c r="E65" s="22">
        <f t="shared" si="7"/>
        <v>35.638758646568093</v>
      </c>
      <c r="F65" s="22">
        <f t="shared" si="2"/>
        <v>30.85987212499154</v>
      </c>
      <c r="G65" s="22">
        <f t="shared" si="3"/>
        <v>38.713525603366108</v>
      </c>
      <c r="H65" s="10"/>
      <c r="I65" s="10"/>
      <c r="J65" s="10"/>
    </row>
    <row r="66" spans="1:10" x14ac:dyDescent="0.25">
      <c r="A66" s="14">
        <v>3900</v>
      </c>
      <c r="B66" s="22">
        <f t="shared" si="0"/>
        <v>35.628609165591598</v>
      </c>
      <c r="C66" s="22">
        <f t="shared" si="6"/>
        <v>35.557438511671293</v>
      </c>
      <c r="D66" s="22">
        <f t="shared" si="1"/>
        <v>36.168280791632803</v>
      </c>
      <c r="E66" s="22">
        <f t="shared" si="7"/>
        <v>35.612665630530877</v>
      </c>
      <c r="F66" s="22">
        <f t="shared" si="2"/>
        <v>30.603879221757886</v>
      </c>
      <c r="G66" s="22">
        <f t="shared" si="3"/>
        <v>38.444477062067534</v>
      </c>
      <c r="H66" s="10"/>
      <c r="I66" s="10"/>
      <c r="J66" s="10"/>
    </row>
    <row r="67" spans="1:10" x14ac:dyDescent="0.25">
      <c r="A67" s="14">
        <v>4000</v>
      </c>
      <c r="B67" s="22">
        <f t="shared" si="0"/>
        <v>35.458602060516682</v>
      </c>
      <c r="C67" s="22">
        <f t="shared" si="6"/>
        <v>35.545955191143143</v>
      </c>
      <c r="D67" s="22">
        <f t="shared" si="1"/>
        <v>35.983768734477913</v>
      </c>
      <c r="E67" s="22">
        <f t="shared" si="7"/>
        <v>35.590660857134893</v>
      </c>
      <c r="F67" s="22">
        <f t="shared" si="2"/>
        <v>30.357420686284613</v>
      </c>
      <c r="G67" s="22">
        <f t="shared" si="3"/>
        <v>38.185449141285126</v>
      </c>
      <c r="H67" s="10"/>
      <c r="I67" s="10"/>
      <c r="J67" s="10"/>
    </row>
    <row r="68" spans="1:10" x14ac:dyDescent="0.25">
      <c r="A68" s="14">
        <v>4100</v>
      </c>
      <c r="B68" s="22"/>
      <c r="C68" s="22">
        <f t="shared" si="6"/>
        <v>35.537679439393756</v>
      </c>
      <c r="D68" s="22"/>
      <c r="E68" s="22">
        <f t="shared" si="7"/>
        <v>35.572456787656094</v>
      </c>
      <c r="F68" s="22">
        <f t="shared" si="2"/>
        <v>30.119916070632488</v>
      </c>
      <c r="G68" s="22">
        <f t="shared" si="3"/>
        <v>37.935831790234744</v>
      </c>
      <c r="H68" s="10"/>
      <c r="I68" s="10"/>
      <c r="J68" s="10"/>
    </row>
    <row r="69" spans="1:10" x14ac:dyDescent="0.25">
      <c r="A69" s="14">
        <v>4200</v>
      </c>
      <c r="B69" s="22"/>
      <c r="C69" s="22">
        <f t="shared" si="6"/>
        <v>35.53238638135015</v>
      </c>
      <c r="D69" s="22"/>
      <c r="E69" s="22">
        <f t="shared" si="7"/>
        <v>35.557791082600041</v>
      </c>
      <c r="F69" s="22">
        <f t="shared" si="2"/>
        <v>29.89083332633302</v>
      </c>
      <c r="G69" s="22">
        <f t="shared" si="3"/>
        <v>37.695065825976002</v>
      </c>
      <c r="H69" s="10"/>
      <c r="I69" s="10"/>
      <c r="J69" s="10"/>
    </row>
    <row r="70" spans="1:10" x14ac:dyDescent="0.25">
      <c r="A70" s="14">
        <v>4300</v>
      </c>
      <c r="B70" s="22"/>
      <c r="C70" s="22">
        <f t="shared" si="6"/>
        <v>35.52987051018583</v>
      </c>
      <c r="D70" s="22"/>
      <c r="E70" s="22">
        <f t="shared" si="7"/>
        <v>35.546423899929721</v>
      </c>
      <c r="F70" s="22">
        <f t="shared" si="2"/>
        <v>29.669683730466744</v>
      </c>
      <c r="G70" s="22">
        <f t="shared" si="3"/>
        <v>37.462637600720548</v>
      </c>
      <c r="H70" s="10"/>
      <c r="I70" s="10"/>
      <c r="J70" s="10"/>
    </row>
    <row r="71" spans="1:10" x14ac:dyDescent="0.25">
      <c r="A71" s="14">
        <v>4400</v>
      </c>
      <c r="B71" s="22"/>
      <c r="C71" s="22">
        <f t="shared" si="6"/>
        <v>35.529943653140251</v>
      </c>
      <c r="D71" s="22"/>
      <c r="E71" s="22">
        <f t="shared" si="7"/>
        <v>35.538135535680532</v>
      </c>
      <c r="F71" s="22">
        <f t="shared" si="2"/>
        <v>29.456017447531458</v>
      </c>
      <c r="G71" s="22">
        <f t="shared" si="3"/>
        <v>37.238074337355563</v>
      </c>
      <c r="H71" s="10"/>
      <c r="I71" s="10"/>
      <c r="J71" s="10"/>
    </row>
    <row r="72" spans="1:10" x14ac:dyDescent="0.25">
      <c r="A72" s="14">
        <v>4500</v>
      </c>
      <c r="B72" s="22"/>
      <c r="C72" s="22">
        <f t="shared" si="6"/>
        <v>35.532433189617393</v>
      </c>
      <c r="D72" s="22"/>
      <c r="E72" s="22">
        <f t="shared" si="7"/>
        <v>35.532724357074635</v>
      </c>
      <c r="F72" s="22">
        <f t="shared" si="2"/>
        <v>29.249419634998613</v>
      </c>
      <c r="G72" s="22">
        <f t="shared" si="3"/>
        <v>37.020940036383543</v>
      </c>
      <c r="H72" s="10"/>
      <c r="I72" s="10"/>
      <c r="J72" s="10"/>
    </row>
    <row r="73" spans="1:10" x14ac:dyDescent="0.25">
      <c r="A73" s="14">
        <v>4600</v>
      </c>
      <c r="B73" s="22"/>
      <c r="C73" s="22">
        <f t="shared" si="6"/>
        <v>35.537180485596849</v>
      </c>
      <c r="D73" s="22"/>
      <c r="E73" s="22">
        <f t="shared" si="7"/>
        <v>35.530004986430157</v>
      </c>
      <c r="F73" s="22">
        <f t="shared" si="2"/>
        <v>29.049507015520067</v>
      </c>
      <c r="G73" s="22">
        <f t="shared" si="3"/>
        <v>36.810831873311585</v>
      </c>
      <c r="H73" s="10"/>
      <c r="I73" s="10"/>
      <c r="J73" s="10"/>
    </row>
    <row r="74" spans="1:10" x14ac:dyDescent="0.25">
      <c r="A74" s="14">
        <v>4700</v>
      </c>
      <c r="B74" s="22"/>
      <c r="C74" s="22">
        <f t="shared" si="6"/>
        <v>35.544039514164183</v>
      </c>
      <c r="D74" s="22"/>
      <c r="E74" s="22">
        <f t="shared" si="7"/>
        <v>35.52980670085666</v>
      </c>
      <c r="F74" s="22">
        <f t="shared" si="2"/>
        <v>28.855924851079582</v>
      </c>
      <c r="G74" s="22">
        <f t="shared" si="3"/>
        <v>36.607377018484641</v>
      </c>
      <c r="H74" s="10"/>
      <c r="I74" s="10"/>
      <c r="J74" s="10"/>
    </row>
    <row r="75" spans="1:10" x14ac:dyDescent="0.25">
      <c r="A75" s="14">
        <v>4800</v>
      </c>
      <c r="B75" s="22"/>
      <c r="C75" s="22">
        <f t="shared" si="6"/>
        <v>35.552875636713622</v>
      </c>
      <c r="D75" s="22"/>
      <c r="E75" s="22">
        <f t="shared" si="7"/>
        <v>35.531972018233716</v>
      </c>
      <c r="F75" s="22">
        <f t="shared" si="2"/>
        <v>28.668344264521725</v>
      </c>
      <c r="G75" s="22">
        <f t="shared" si="3"/>
        <v>36.410229822012333</v>
      </c>
      <c r="H75" s="10"/>
      <c r="I75" s="10"/>
      <c r="J75" s="10"/>
    </row>
    <row r="76" spans="1:10" x14ac:dyDescent="0.25">
      <c r="A76" s="14">
        <v>4900</v>
      </c>
      <c r="B76" s="22"/>
      <c r="C76" s="22">
        <f t="shared" si="6"/>
        <v>35.563564523295796</v>
      </c>
      <c r="D76" s="22"/>
      <c r="E76" s="22">
        <f t="shared" si="7"/>
        <v>35.536355444514946</v>
      </c>
      <c r="F76" s="22">
        <f t="shared" si="2"/>
        <v>28.486459862268376</v>
      </c>
      <c r="G76" s="22">
        <f t="shared" si="3"/>
        <v>36.219069315244063</v>
      </c>
      <c r="H76" s="10"/>
      <c r="I76" s="10"/>
      <c r="J76" s="10"/>
    </row>
    <row r="77" spans="1:10" x14ac:dyDescent="0.25">
      <c r="A77" s="14">
        <v>5000</v>
      </c>
      <c r="B77" s="22"/>
      <c r="C77" s="22">
        <f t="shared" si="6"/>
        <v>35.57599119383363</v>
      </c>
      <c r="D77" s="22"/>
      <c r="E77" s="22">
        <f t="shared" si="7"/>
        <v>35.542822361168902</v>
      </c>
      <c r="F77" s="22">
        <f t="shared" si="2"/>
        <v>28.309987618978667</v>
      </c>
      <c r="G77" s="22">
        <f t="shared" si="3"/>
        <v>36.033596987546574</v>
      </c>
      <c r="H77" s="10"/>
      <c r="I77" s="10"/>
      <c r="J77" s="10"/>
    </row>
    <row r="78" spans="1:10" x14ac:dyDescent="0.25">
      <c r="A78" s="14">
        <v>5100</v>
      </c>
      <c r="B78" s="22"/>
      <c r="C78" s="22">
        <f t="shared" si="6"/>
        <v>35.590049164635332</v>
      </c>
      <c r="D78" s="22"/>
      <c r="E78" s="22">
        <f t="shared" si="7"/>
        <v>35.551248034706248</v>
      </c>
      <c r="F78" s="22">
        <f t="shared" si="2"/>
        <v>28.13866299069538</v>
      </c>
      <c r="G78" s="22">
        <f t="shared" si="3"/>
        <v>35.853534803220839</v>
      </c>
      <c r="H78" s="10"/>
      <c r="I78" s="10"/>
      <c r="J78" s="10"/>
    </row>
    <row r="79" spans="1:10" x14ac:dyDescent="0.25">
      <c r="A79" s="14">
        <v>5200</v>
      </c>
      <c r="B79" s="22"/>
      <c r="C79" s="22">
        <f t="shared" si="6"/>
        <v>35.605639686895422</v>
      </c>
      <c r="D79" s="22"/>
      <c r="E79" s="22">
        <f t="shared" si="7"/>
        <v>35.561516732864618</v>
      </c>
      <c r="F79" s="22">
        <f t="shared" si="2"/>
        <v>27.972239227858235</v>
      </c>
      <c r="G79" s="22">
        <f t="shared" si="3"/>
        <v>35.678623428479</v>
      </c>
      <c r="H79" s="10"/>
      <c r="I79" s="10"/>
      <c r="J79" s="10"/>
    </row>
    <row r="80" spans="1:10" x14ac:dyDescent="0.25">
      <c r="A80" s="14">
        <v>5300</v>
      </c>
      <c r="B80" s="22"/>
      <c r="C80" s="22">
        <f t="shared" si="6"/>
        <v>35.622671065771627</v>
      </c>
      <c r="D80" s="22"/>
      <c r="E80" s="22">
        <f t="shared" si="7"/>
        <v>35.573520934222458</v>
      </c>
      <c r="F80" s="22">
        <f t="shared" si="2"/>
        <v>27.810485863623668</v>
      </c>
      <c r="G80" s="22">
        <f t="shared" si="3"/>
        <v>35.508620642668475</v>
      </c>
      <c r="H80" s="10"/>
      <c r="I80" s="10"/>
      <c r="J80" s="10"/>
    </row>
    <row r="81" spans="1:10" x14ac:dyDescent="0.25">
      <c r="A81" s="14">
        <v>5400</v>
      </c>
      <c r="B81" s="22"/>
      <c r="C81" s="22">
        <f t="shared" si="6"/>
        <v>35.641058050222682</v>
      </c>
      <c r="D81" s="22"/>
      <c r="E81" s="22">
        <f t="shared" si="7"/>
        <v>35.587160619864214</v>
      </c>
      <c r="F81" s="22">
        <f t="shared" si="2"/>
        <v>27.65318735635017</v>
      </c>
      <c r="G81" s="22">
        <f t="shared" si="3"/>
        <v>35.343299911524028</v>
      </c>
      <c r="H81" s="10"/>
      <c r="I81" s="10"/>
      <c r="J81" s="10"/>
    </row>
    <row r="82" spans="1:10" x14ac:dyDescent="0.25">
      <c r="A82" s="14">
        <v>5500</v>
      </c>
      <c r="B82" s="22"/>
      <c r="C82" s="22">
        <f t="shared" si="6"/>
        <v>35.660721285140724</v>
      </c>
      <c r="D82" s="22"/>
      <c r="E82" s="22">
        <f t="shared" si="7"/>
        <v>35.602342637283272</v>
      </c>
      <c r="F82" s="22">
        <f t="shared" si="2"/>
        <v>27.500141867997542</v>
      </c>
      <c r="G82" s="22">
        <f t="shared" si="3"/>
        <v>35.182449103265412</v>
      </c>
      <c r="H82" s="10"/>
      <c r="I82" s="10"/>
      <c r="J82" s="10"/>
    </row>
    <row r="83" spans="1:10" x14ac:dyDescent="0.25">
      <c r="A83" s="14">
        <v>5600</v>
      </c>
      <c r="B83" s="22"/>
      <c r="C83" s="22">
        <f t="shared" si="6"/>
        <v>35.681586818455436</v>
      </c>
      <c r="D83" s="22"/>
      <c r="E83" s="22">
        <f t="shared" si="7"/>
        <v>35.618980128033897</v>
      </c>
      <c r="F83" s="22">
        <f t="shared" si="2"/>
        <v>27.351160162637164</v>
      </c>
      <c r="G83" s="22">
        <f t="shared" si="3"/>
        <v>35.025869330931656</v>
      </c>
      <c r="H83" s="10"/>
      <c r="I83" s="10"/>
      <c r="J83" s="10"/>
    </row>
    <row r="84" spans="1:10" x14ac:dyDescent="0.25">
      <c r="A84" s="14">
        <v>5700</v>
      </c>
      <c r="B84" s="22"/>
      <c r="C84" s="22">
        <f t="shared" si="6"/>
        <v>35.703585656858195</v>
      </c>
      <c r="D84" s="22"/>
      <c r="E84" s="22">
        <f t="shared" si="7"/>
        <v>35.636992011769692</v>
      </c>
      <c r="F84" s="22">
        <f t="shared" si="2"/>
        <v>27.20606461135521</v>
      </c>
      <c r="G84" s="22">
        <f t="shared" si="3"/>
        <v>34.873373906534326</v>
      </c>
      <c r="H84" s="10"/>
      <c r="I84" s="10"/>
      <c r="J84" s="10"/>
    </row>
    <row r="85" spans="1:10" x14ac:dyDescent="0.25">
      <c r="A85" s="14">
        <v>5800</v>
      </c>
      <c r="B85" s="22"/>
      <c r="C85" s="22">
        <f t="shared" si="6"/>
        <v>35.726653364623402</v>
      </c>
      <c r="D85" s="22"/>
      <c r="E85" s="22">
        <f t="shared" si="7"/>
        <v>35.656302520266465</v>
      </c>
      <c r="F85" s="22">
        <f t="shared" si="2"/>
        <v>27.064688291606917</v>
      </c>
      <c r="G85" s="22">
        <f t="shared" si="3"/>
        <v>34.724787394478867</v>
      </c>
      <c r="H85" s="10"/>
      <c r="I85" s="10"/>
      <c r="J85" s="10"/>
    </row>
    <row r="86" spans="1:10" x14ac:dyDescent="0.25">
      <c r="A86" s="14">
        <v>5900</v>
      </c>
      <c r="B86" s="22"/>
      <c r="C86" s="22">
        <f t="shared" si="6"/>
        <v>35.750729700712142</v>
      </c>
      <c r="D86" s="22"/>
      <c r="E86" s="22">
        <f t="shared" si="7"/>
        <v>35.676840775848333</v>
      </c>
      <c r="F86" s="22">
        <f t="shared" si="2"/>
        <v>26.926874170601536</v>
      </c>
      <c r="G86" s="22">
        <f t="shared" si="3"/>
        <v>34.579944753302215</v>
      </c>
      <c r="H86" s="10"/>
      <c r="I86" s="10"/>
      <c r="J86" s="10"/>
    </row>
    <row r="87" spans="1:10" x14ac:dyDescent="0.25">
      <c r="A87" s="14">
        <v>6000</v>
      </c>
      <c r="B87" s="22"/>
      <c r="C87" s="22">
        <f t="shared" si="6"/>
        <v>35.775758289950979</v>
      </c>
      <c r="D87" s="22"/>
      <c r="E87" s="22">
        <f t="shared" si="7"/>
        <v>35.698540409339834</v>
      </c>
      <c r="F87" s="22">
        <f t="shared" si="2"/>
        <v>26.792474363602309</v>
      </c>
      <c r="G87" s="22">
        <f t="shared" si="3"/>
        <v>34.438690556146028</v>
      </c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</sheetData>
  <mergeCells count="18">
    <mergeCell ref="B22:J22"/>
    <mergeCell ref="B23:J23"/>
    <mergeCell ref="A25:J25"/>
    <mergeCell ref="A21:J21"/>
    <mergeCell ref="A15:J15"/>
    <mergeCell ref="B18:J18"/>
    <mergeCell ref="B19:J19"/>
    <mergeCell ref="B11:J11"/>
    <mergeCell ref="B12:J12"/>
    <mergeCell ref="B16:J16"/>
    <mergeCell ref="B17:J17"/>
    <mergeCell ref="B10:J10"/>
    <mergeCell ref="A1:J1"/>
    <mergeCell ref="A2:J2"/>
    <mergeCell ref="B7:J7"/>
    <mergeCell ref="B8:J8"/>
    <mergeCell ref="B9:J9"/>
    <mergeCell ref="A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Calculs</vt:lpstr>
      <vt:lpstr>Couples volume-puissance</vt:lpstr>
      <vt:lpstr>Calculs!Zone_d_impression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GRDF Cegibat</dc:title>
  <dc:creator>BROGGI OLIVIER</dc:creator>
  <cp:keywords>Dimensionnement ECS</cp:keywords>
  <cp:lastModifiedBy>RAPENEAU Igor</cp:lastModifiedBy>
  <dcterms:created xsi:type="dcterms:W3CDTF">2019-04-16T08:42:29Z</dcterms:created>
  <dcterms:modified xsi:type="dcterms:W3CDTF">2019-06-13T07:46:08Z</dcterms:modified>
</cp:coreProperties>
</file>